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P-PLAN FOR 2023\"/>
    </mc:Choice>
  </mc:AlternateContent>
  <bookViews>
    <workbookView xWindow="-120" yWindow="-120" windowWidth="20730" windowHeight="11040"/>
  </bookViews>
  <sheets>
    <sheet name="Sheet1" sheetId="1" r:id="rId1"/>
    <sheet name="Sheet2" sheetId="2" r:id="rId2"/>
  </sheets>
  <definedNames>
    <definedName name="_Toc84924418" localSheetId="1">Sheet2!$A$35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4" i="2" l="1"/>
  <c r="F134" i="2"/>
  <c r="E134" i="2"/>
  <c r="D134" i="2"/>
  <c r="C134" i="2"/>
  <c r="B134" i="2"/>
  <c r="H133" i="2"/>
  <c r="H132" i="2"/>
  <c r="H131" i="2"/>
  <c r="H130" i="2"/>
  <c r="H129" i="2"/>
  <c r="H128" i="2"/>
  <c r="H127" i="2"/>
  <c r="H126" i="2"/>
  <c r="J148" i="1"/>
  <c r="J149" i="1"/>
  <c r="J150" i="1"/>
  <c r="F80" i="2" l="1"/>
  <c r="G80" i="2" s="1"/>
  <c r="F82" i="2"/>
  <c r="G82" i="2" s="1"/>
  <c r="F84" i="2"/>
  <c r="G84" i="2" s="1"/>
  <c r="F86" i="2"/>
  <c r="G86" i="2" s="1"/>
  <c r="F88" i="2"/>
  <c r="G88" i="2" s="1"/>
  <c r="F79" i="2"/>
  <c r="G79" i="2" s="1"/>
  <c r="E80" i="2"/>
  <c r="E81" i="2"/>
  <c r="F81" i="2" s="1"/>
  <c r="G81" i="2" s="1"/>
  <c r="E82" i="2"/>
  <c r="E83" i="2"/>
  <c r="F83" i="2" s="1"/>
  <c r="G83" i="2" s="1"/>
  <c r="E84" i="2"/>
  <c r="E85" i="2"/>
  <c r="F85" i="2" s="1"/>
  <c r="G85" i="2" s="1"/>
  <c r="E86" i="2"/>
  <c r="E88" i="2"/>
  <c r="E79" i="2"/>
  <c r="E98" i="2"/>
  <c r="F98" i="2" s="1"/>
  <c r="G98" i="2" s="1"/>
  <c r="E99" i="2"/>
  <c r="F99" i="2" s="1"/>
  <c r="G99" i="2" s="1"/>
  <c r="E100" i="2"/>
  <c r="F100" i="2" s="1"/>
  <c r="G100" i="2" s="1"/>
  <c r="E101" i="2"/>
  <c r="F101" i="2" s="1"/>
  <c r="G101" i="2" s="1"/>
  <c r="E102" i="2"/>
  <c r="F102" i="2" s="1"/>
  <c r="G102" i="2" s="1"/>
  <c r="E103" i="2"/>
  <c r="F103" i="2" s="1"/>
  <c r="G103" i="2" s="1"/>
  <c r="E104" i="2"/>
  <c r="F104" i="2" s="1"/>
  <c r="G104" i="2" s="1"/>
  <c r="E105" i="2"/>
  <c r="F105" i="2" s="1"/>
  <c r="G105" i="2" s="1"/>
  <c r="E106" i="2"/>
  <c r="F106" i="2" s="1"/>
  <c r="G106" i="2" s="1"/>
  <c r="F97" i="2"/>
  <c r="G97" i="2" s="1"/>
  <c r="E97" i="2"/>
  <c r="J14" i="1" l="1"/>
  <c r="J167" i="1"/>
  <c r="J114" i="1"/>
  <c r="D178" i="1" l="1"/>
  <c r="F178" i="1"/>
  <c r="G178" i="1"/>
  <c r="I178" i="1"/>
  <c r="J168" i="1"/>
  <c r="D169" i="1"/>
  <c r="E169" i="1"/>
  <c r="F169" i="1"/>
  <c r="G169" i="1"/>
  <c r="H169" i="1"/>
  <c r="I169" i="1"/>
  <c r="C169" i="1"/>
  <c r="D140" i="1"/>
  <c r="E140" i="1"/>
  <c r="F140" i="1"/>
  <c r="G140" i="1"/>
  <c r="H140" i="1"/>
  <c r="I140" i="1"/>
  <c r="C140" i="1"/>
  <c r="I131" i="1"/>
  <c r="C108" i="1"/>
  <c r="D96" i="1"/>
  <c r="E96" i="1"/>
  <c r="F96" i="1"/>
  <c r="G96" i="1"/>
  <c r="H96" i="1"/>
  <c r="I96" i="1"/>
  <c r="C96" i="1"/>
  <c r="D85" i="1"/>
  <c r="E85" i="1"/>
  <c r="F85" i="1"/>
  <c r="G85" i="1"/>
  <c r="H85" i="1"/>
  <c r="I85" i="1"/>
  <c r="C85" i="1"/>
  <c r="D68" i="1"/>
  <c r="E68" i="1"/>
  <c r="F68" i="1"/>
  <c r="G68" i="1"/>
  <c r="H68" i="1"/>
  <c r="I68" i="1"/>
  <c r="C68" i="1"/>
  <c r="D57" i="1"/>
  <c r="E57" i="1"/>
  <c r="F57" i="1"/>
  <c r="G57" i="1"/>
  <c r="H57" i="1"/>
  <c r="I57" i="1"/>
  <c r="C57" i="1"/>
  <c r="D41" i="1"/>
  <c r="E41" i="1"/>
  <c r="F41" i="1"/>
  <c r="G41" i="1"/>
  <c r="H41" i="1"/>
  <c r="I41" i="1"/>
  <c r="C41" i="1"/>
  <c r="D38" i="1"/>
  <c r="E38" i="1"/>
  <c r="F38" i="1"/>
  <c r="G38" i="1"/>
  <c r="H38" i="1"/>
  <c r="I38" i="1"/>
  <c r="C38" i="1"/>
  <c r="D26" i="1"/>
  <c r="E26" i="1"/>
  <c r="F26" i="1"/>
  <c r="G26" i="1"/>
  <c r="H26" i="1"/>
  <c r="I26" i="1"/>
  <c r="C26" i="1"/>
  <c r="D21" i="1"/>
  <c r="E21" i="1"/>
  <c r="F21" i="1"/>
  <c r="G21" i="1"/>
  <c r="H21" i="1"/>
  <c r="I21" i="1"/>
  <c r="C21" i="1"/>
  <c r="D16" i="1"/>
  <c r="E16" i="1"/>
  <c r="F16" i="1"/>
  <c r="G16" i="1"/>
  <c r="H16" i="1"/>
  <c r="I16" i="1"/>
  <c r="C16" i="1"/>
  <c r="J85" i="1" l="1"/>
  <c r="C170" i="1"/>
  <c r="F170" i="1"/>
  <c r="H170" i="1"/>
  <c r="D170" i="1"/>
  <c r="G170" i="1"/>
  <c r="I170" i="1"/>
  <c r="E170" i="1"/>
  <c r="I97" i="1"/>
  <c r="E97" i="1"/>
  <c r="G97" i="1"/>
  <c r="C97" i="1"/>
  <c r="F97" i="1"/>
  <c r="H97" i="1"/>
  <c r="D97" i="1"/>
  <c r="D42" i="1"/>
  <c r="G42" i="1"/>
  <c r="F42" i="1"/>
  <c r="H42" i="1"/>
  <c r="C42" i="1"/>
  <c r="I42" i="1"/>
  <c r="E42" i="1"/>
  <c r="D118" i="2"/>
  <c r="I179" i="1" l="1"/>
  <c r="D107" i="2" l="1"/>
  <c r="E107" i="2" s="1"/>
  <c r="F107" i="2" s="1"/>
  <c r="G107" i="2" s="1"/>
  <c r="K86" i="2"/>
  <c r="D87" i="2" l="1"/>
  <c r="E87" i="2" s="1"/>
  <c r="F87" i="2" s="1"/>
  <c r="G87" i="2" s="1"/>
  <c r="D89" i="2" l="1"/>
  <c r="E89" i="2" s="1"/>
  <c r="F89" i="2" s="1"/>
  <c r="G89" i="2" s="1"/>
  <c r="C87" i="2"/>
  <c r="C89" i="2" s="1"/>
  <c r="B87" i="2"/>
  <c r="B89" i="2" s="1"/>
  <c r="J35" i="1" l="1"/>
  <c r="J88" i="1" l="1"/>
  <c r="J18" i="1" l="1"/>
  <c r="H69" i="2" l="1"/>
  <c r="H70" i="2"/>
  <c r="H68" i="2"/>
  <c r="G71" i="2"/>
  <c r="F71" i="2"/>
  <c r="E71" i="2"/>
  <c r="D71" i="2"/>
  <c r="C71" i="2"/>
  <c r="B71" i="2"/>
  <c r="H71" i="2" l="1"/>
  <c r="H56" i="2"/>
  <c r="H55" i="2"/>
  <c r="G58" i="2"/>
  <c r="H58" i="2" s="1"/>
  <c r="F58" i="2"/>
  <c r="C58" i="2"/>
  <c r="B58" i="2"/>
  <c r="E58" i="2"/>
  <c r="D58" i="2"/>
  <c r="H44" i="2"/>
  <c r="H43" i="2"/>
  <c r="G46" i="2"/>
  <c r="H46" i="2" s="1"/>
  <c r="F46" i="2"/>
  <c r="E46" i="2"/>
  <c r="D46" i="2"/>
  <c r="C46" i="2"/>
  <c r="B46" i="2"/>
  <c r="H23" i="2"/>
  <c r="H24" i="2"/>
  <c r="H26" i="2"/>
  <c r="H27" i="2"/>
  <c r="H28" i="2"/>
  <c r="H29" i="2"/>
  <c r="H30" i="2"/>
  <c r="H22" i="2"/>
  <c r="G33" i="2"/>
  <c r="H33" i="2" s="1"/>
  <c r="F33" i="2"/>
  <c r="E33" i="2" l="1"/>
  <c r="D33" i="2"/>
  <c r="C33" i="2"/>
  <c r="B33" i="2"/>
  <c r="J61" i="1" l="1"/>
  <c r="J111" i="1"/>
  <c r="J143" i="1"/>
  <c r="J70" i="1"/>
  <c r="J87" i="1"/>
  <c r="D108" i="1"/>
  <c r="J100" i="1"/>
  <c r="J110" i="1"/>
  <c r="J142" i="1"/>
  <c r="J23" i="1"/>
  <c r="J7" i="1"/>
  <c r="G130" i="1"/>
  <c r="G131" i="1" s="1"/>
  <c r="G179" i="1" s="1"/>
  <c r="C12" i="2"/>
  <c r="D12" i="2"/>
  <c r="E12" i="2"/>
  <c r="F12" i="2"/>
  <c r="G12" i="2"/>
  <c r="H9" i="2" s="1"/>
  <c r="B12" i="2"/>
  <c r="H6" i="2" l="1"/>
  <c r="H10" i="2"/>
  <c r="H7" i="2"/>
  <c r="H11" i="2"/>
  <c r="H4" i="2"/>
  <c r="H8" i="2"/>
  <c r="H5" i="2"/>
  <c r="J101" i="1" l="1"/>
  <c r="J137" i="1" l="1"/>
  <c r="D130" i="1" l="1"/>
  <c r="D131" i="1" s="1"/>
  <c r="D179" i="1" s="1"/>
  <c r="J112" i="1"/>
  <c r="J36" i="1" l="1"/>
  <c r="J37" i="1"/>
  <c r="J59" i="1"/>
  <c r="J60" i="1"/>
  <c r="J64" i="1"/>
  <c r="J65" i="1"/>
  <c r="J89" i="1"/>
  <c r="J92" i="1"/>
  <c r="J93" i="1"/>
  <c r="J94" i="1"/>
  <c r="J95" i="1"/>
  <c r="E108" i="1"/>
  <c r="J102" i="1"/>
  <c r="J104" i="1"/>
  <c r="J105" i="1"/>
  <c r="J106" i="1"/>
  <c r="J107" i="1"/>
  <c r="C130" i="1"/>
  <c r="C131" i="1" s="1"/>
  <c r="E130" i="1"/>
  <c r="F130" i="1"/>
  <c r="F131" i="1" s="1"/>
  <c r="F179" i="1" s="1"/>
  <c r="H130" i="1"/>
  <c r="H131" i="1" s="1"/>
  <c r="J134" i="1"/>
  <c r="J135" i="1"/>
  <c r="J136" i="1"/>
  <c r="J138" i="1"/>
  <c r="J139" i="1"/>
  <c r="C177" i="1"/>
  <c r="C178" i="1" s="1"/>
  <c r="E177" i="1"/>
  <c r="E178" i="1" s="1"/>
  <c r="H177" i="1"/>
  <c r="H178" i="1" s="1"/>
  <c r="J173" i="1"/>
  <c r="J174" i="1"/>
  <c r="J175" i="1"/>
  <c r="J176" i="1"/>
  <c r="J20" i="1"/>
  <c r="J15" i="1"/>
  <c r="J28" i="1"/>
  <c r="J29" i="1"/>
  <c r="J30" i="1"/>
  <c r="J31" i="1"/>
  <c r="J32" i="1"/>
  <c r="J9" i="1"/>
  <c r="J10" i="1"/>
  <c r="J11" i="1"/>
  <c r="J12" i="1"/>
  <c r="J13" i="1"/>
  <c r="J40" i="1"/>
  <c r="J41" i="1" s="1"/>
  <c r="J33" i="1"/>
  <c r="J19" i="1"/>
  <c r="J24" i="1"/>
  <c r="J25" i="1"/>
  <c r="J45" i="1"/>
  <c r="J46" i="1"/>
  <c r="J47" i="1"/>
  <c r="XFD47" i="1" s="1"/>
  <c r="J48" i="1"/>
  <c r="J49" i="1"/>
  <c r="J50" i="1"/>
  <c r="J51" i="1"/>
  <c r="J52" i="1"/>
  <c r="J53" i="1"/>
  <c r="J54" i="1"/>
  <c r="J55" i="1"/>
  <c r="J56" i="1"/>
  <c r="J62" i="1"/>
  <c r="J63" i="1"/>
  <c r="J66" i="1"/>
  <c r="J67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90" i="1"/>
  <c r="J91" i="1"/>
  <c r="J103" i="1"/>
  <c r="J113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44" i="1"/>
  <c r="J145" i="1"/>
  <c r="J146" i="1"/>
  <c r="J147" i="1"/>
  <c r="J151" i="1"/>
  <c r="J152" i="1"/>
  <c r="J153" i="1"/>
  <c r="J154" i="1"/>
  <c r="J155" i="1"/>
  <c r="J157" i="1"/>
  <c r="J158" i="1"/>
  <c r="J159" i="1"/>
  <c r="J160" i="1"/>
  <c r="J161" i="1"/>
  <c r="J162" i="1"/>
  <c r="J163" i="1"/>
  <c r="J164" i="1"/>
  <c r="J165" i="1"/>
  <c r="J166" i="1"/>
  <c r="J8" i="1"/>
  <c r="E131" i="1" l="1"/>
  <c r="E179" i="1" s="1"/>
  <c r="C179" i="1"/>
  <c r="H179" i="1"/>
  <c r="J140" i="1"/>
  <c r="J96" i="1"/>
  <c r="J68" i="1"/>
  <c r="J57" i="1"/>
  <c r="J38" i="1"/>
  <c r="J21" i="1"/>
  <c r="J16" i="1"/>
  <c r="J26" i="1"/>
  <c r="J130" i="1"/>
  <c r="J108" i="1"/>
  <c r="J177" i="1"/>
  <c r="J178" i="1" s="1"/>
  <c r="J156" i="1"/>
  <c r="J169" i="1" s="1"/>
  <c r="J170" i="1" l="1"/>
  <c r="J131" i="1"/>
  <c r="J97" i="1"/>
  <c r="J42" i="1"/>
  <c r="J179" i="1" l="1"/>
</calcChain>
</file>

<file path=xl/sharedStrings.xml><?xml version="1.0" encoding="utf-8"?>
<sst xmlns="http://schemas.openxmlformats.org/spreadsheetml/2006/main" count="494" uniqueCount="316">
  <si>
    <t>Projects For 2023 and Corressponding Cost And Justification</t>
  </si>
  <si>
    <t>IGF         (GHc)</t>
  </si>
  <si>
    <t>GOG       (GHc)</t>
  </si>
  <si>
    <t>GPSNP          (GHc)</t>
  </si>
  <si>
    <t>MAG             (GHc)</t>
  </si>
  <si>
    <t>UNICEF          (GHc)</t>
  </si>
  <si>
    <t>DACF-  RFG      (GHc)</t>
  </si>
  <si>
    <t>TOTAL     BUDGET       (GHc)</t>
  </si>
  <si>
    <t>JUSTIFICATION - What do you intend to achieve with the Programmes/Projects and how does this link to your objectives?</t>
  </si>
  <si>
    <t>Undertake DPCU, and 2023 AAP programmes and activities.</t>
  </si>
  <si>
    <t>Undertake M&amp;E activities and programmes for 2023</t>
  </si>
  <si>
    <t>Orgainzing bi-annual total accountability meeting/town hall meetings.</t>
  </si>
  <si>
    <t>Provide support for Sub-Structures, Community initiated projects and lead actiivites</t>
  </si>
  <si>
    <t xml:space="preserve">Implementation of MP activities and programmes </t>
  </si>
  <si>
    <t>Orgainize all Staturtory meetings of the Assembly</t>
  </si>
  <si>
    <t>Update 2023 revenue data base</t>
  </si>
  <si>
    <t>Gezettting of 2023 Fee Fixing Resolution and Bye-Laws</t>
  </si>
  <si>
    <t>Procurement of Office Suppliers and Accessories</t>
  </si>
  <si>
    <t>Organize public education and sensitization programme</t>
  </si>
  <si>
    <t>Maintenance of Official vehice/Fuel and Lubricants</t>
  </si>
  <si>
    <t>STATISTICS</t>
  </si>
  <si>
    <t>Procurement of Office equipement and Logistics</t>
  </si>
  <si>
    <t>Organize my first day at school</t>
  </si>
  <si>
    <t>Provide Scholarship schemes for needy pupils, especially those in deprived areas</t>
  </si>
  <si>
    <t>Organize Science and Technology, Mathematics and Innovative Education (STMIE) Clinics.</t>
  </si>
  <si>
    <t>District Education Fund</t>
  </si>
  <si>
    <t>Construction of 3 Unit KG Classroom Pavilion at Asesewa Anglican</t>
  </si>
  <si>
    <t xml:space="preserve"> </t>
  </si>
  <si>
    <t xml:space="preserve">Construction of 1no Unit Classroom Pavilion with Office and Store at Nyoenyoem. </t>
  </si>
  <si>
    <t>Construction of 1no. 6 Unit Classroom Block with Ancilliary Facility at Akotoklo-gua</t>
  </si>
  <si>
    <t>Construction of 1no. 6 Unit Classroom Block with Office and Store, toilet and furniture at Akumersu Yiti.</t>
  </si>
  <si>
    <t>Organize National Celebration Day.</t>
  </si>
  <si>
    <t>Renovation of Anglican Primary School Asesewa.</t>
  </si>
  <si>
    <t>Construction of 1no. NHIS Standard CHIPs at Akorkorma Asisi</t>
  </si>
  <si>
    <t>Completion of CHIPS compound at Ponponya Fantem</t>
  </si>
  <si>
    <t>Completion of Ambulance Bay and four unit car park</t>
  </si>
  <si>
    <t>Sensitize 20 communities on PWDs issues (Rights of PWDs)</t>
  </si>
  <si>
    <t>Engage/Educate 5 communities with child protection tool kits</t>
  </si>
  <si>
    <t xml:space="preserve">Provision of office equipment </t>
  </si>
  <si>
    <t>Organise screening of food vendors and undertake public education on food safety and hygiene</t>
  </si>
  <si>
    <t>Organize 4no. regular clean up exercises at Asesewa, Akateng and Sekesua.</t>
  </si>
  <si>
    <t>Organize environmental public health education programs.</t>
  </si>
  <si>
    <t>Conduct inspections and promote household latrines in 5 communities at Asesewa, Akateng and Sekesua</t>
  </si>
  <si>
    <t>Update and Develop DESSAP</t>
  </si>
  <si>
    <t>Conduct Covid-19 vaccination and public education</t>
  </si>
  <si>
    <t>Rehabilitation of School Infrastructure.</t>
  </si>
  <si>
    <t>Organize street &amp; property data base for DLRev implementation at Akateng, Otrokper, Sekesua &amp; Akatawia</t>
  </si>
  <si>
    <t>Registration and installation of pillars on 7no. assembly lands at Sekesua, Asesewa and Akateng</t>
  </si>
  <si>
    <t xml:space="preserve">Carry out sensitization &amp; education to improve upon the permitting system at Asesewa, Akateng, Sekesua. </t>
  </si>
  <si>
    <t>Mass development control exercise</t>
  </si>
  <si>
    <t>To organise 20 study groups in 20 communities in the district ( Simply business management)</t>
  </si>
  <si>
    <t>To train 10 women's group in 10 communities ( 10 in each group) in group dynamics, good saving practices and baking</t>
  </si>
  <si>
    <t>To provide social welfare services to 20 families</t>
  </si>
  <si>
    <t>Support for inter-sectoral social services</t>
  </si>
  <si>
    <t>To build capacity of persons with disability to be able to report perpetraitors of gender based violence</t>
  </si>
  <si>
    <t>Organize advocacy programmes to enhance participation in decision making for women and girls with disabilities</t>
  </si>
  <si>
    <t>Organisze durbars and workshops to sensitize women and girls with disabilities including mental health</t>
  </si>
  <si>
    <t>Provide vocational skills for persons with disability</t>
  </si>
  <si>
    <t>To create awareness and sentize persons with disability on gender based violence and its related issues</t>
  </si>
  <si>
    <t>To provide guidance and counselling, social support service to victims of gender based violence with disability including those with mental health</t>
  </si>
  <si>
    <t>Construction of pavements at Asesewa lorry park</t>
  </si>
  <si>
    <t>Construction of 4no. Culverts and 2no. 1.20m pipe culverts (Konkoney, Mermersi, Dzomoa &amp; Ketedom &amp; Esuom Manya)</t>
  </si>
  <si>
    <t>Constructional of sectional Rigid pavement road at Konkoney</t>
  </si>
  <si>
    <t>Supply of gravel to the lorry park</t>
  </si>
  <si>
    <t>Construction of washroom facilities for Upper Manya Krobo District Assembly (old block)</t>
  </si>
  <si>
    <t>Renovation and partition of office for Upper Manya Krobo District Assembly (old block)</t>
  </si>
  <si>
    <t xml:space="preserve">Renovation works at DCE, DCD's office </t>
  </si>
  <si>
    <t>Rehabilitation of DCE's official residence at Dawa Kolewa</t>
  </si>
  <si>
    <t xml:space="preserve">Rehabilitation of Anyaboni, Akateng, Sekesua etc CHIPS Compound, </t>
  </si>
  <si>
    <t>Rehabilitation and spot improvement of selected roads</t>
  </si>
  <si>
    <t>Construction of fence wall at Akateng market( Tulaku)</t>
  </si>
  <si>
    <t>Provision of administrative support ( fuel and maintenance of one official vehicle and maintenance of 14 motor bikes)</t>
  </si>
  <si>
    <t>Provision of insurance cover for one official vehicle and 14 motor bikes</t>
  </si>
  <si>
    <t>Purchase of office materials and consumables</t>
  </si>
  <si>
    <t>Train 18 staff on best management practices on mango production</t>
  </si>
  <si>
    <t>Train 18 staff on farmer business school</t>
  </si>
  <si>
    <t>Undertake monitoring visits to selected planned activities sites in the district by the District Coordinating Director and the Districg Chief Executive</t>
  </si>
  <si>
    <t>Conduct supervision and monitoring visits to 10 operational areas by 8 DAO's and 1 DDA</t>
  </si>
  <si>
    <t>Organize 12 monthly technical staff meeting for 18 staff</t>
  </si>
  <si>
    <t>Organize research extension linkage committee (RELC) meeting for 50 participants</t>
  </si>
  <si>
    <t>Coordinate and monitor government projects and programmes (PFG, PERD, RFG, SRI) by district center for Agriculture commerce and technology (DCACT) committee</t>
  </si>
  <si>
    <t>Carry out Multi Round Annual Crops and Livestock Survey(MRACLS) activities ( Publicities ,Listing , Data Collection on crops and Livestocks, Yield studies etc) in selected enumeration areas.</t>
  </si>
  <si>
    <t xml:space="preserve">Conduct 52 bi-weekly market surveys </t>
  </si>
  <si>
    <t>Collaborate with CRI to establish half acre demonstration each in 2 communities on varietal trials in cassava and fertilizer trials in maize production</t>
  </si>
  <si>
    <t>Conduct two demonstrations in two zones on Animal nutrition for livestock</t>
  </si>
  <si>
    <t xml:space="preserve">Organize 4 field days for 200 participants to demonstration sites </t>
  </si>
  <si>
    <t>Undertake 2,688 home and farm visits by 9AEAs to deliver existing and new technologies to farmers ,FBOs and other clients</t>
  </si>
  <si>
    <t>Train 50 farmers on good Agronomic practices in mango production</t>
  </si>
  <si>
    <t>Hold a one-day food demonstrtation on nutrients rich food in each of the 4 zones for 120 women</t>
  </si>
  <si>
    <t xml:space="preserve">Empower 40 women farmers in poultry production </t>
  </si>
  <si>
    <t xml:space="preserve">Train 100 livestock farmers in 4 zones on pest and disease management and conduct surveillance for schedulled livestock diseases and pest </t>
  </si>
  <si>
    <t xml:space="preserve">Train 4 FBOs on packaging and marketing of Agricultural produce </t>
  </si>
  <si>
    <t>Train 100 farmers in 4 zones on post-harvest management on cereals and legumes and on climate smart Agriculture</t>
  </si>
  <si>
    <t>Sensitize 100 farmers in 4 zones on identification and control of Fall Army worms and bushfire prevention and control</t>
  </si>
  <si>
    <t>Organize 4 field visits to counsel and follow up on MSMEs</t>
  </si>
  <si>
    <t>Organize 6 managerial trainings ( Financial literacy, Marking, Customer Service, Business Management)</t>
  </si>
  <si>
    <t xml:space="preserve">Organize sensitization, communication and animations </t>
  </si>
  <si>
    <t>Facilitates 2 NVTI certificates for 50 graduates apprentice</t>
  </si>
  <si>
    <t>Organize 1 study tour for dressmakers association and 2 business stakeholders forum</t>
  </si>
  <si>
    <t>Support the opeartions of DVG's in 20 disaster prone zones</t>
  </si>
  <si>
    <t>Organize anti-bushfire campaign and tree planting exercise in schools, communities etc</t>
  </si>
  <si>
    <t>Organize public education on climate change and its adverse effects</t>
  </si>
  <si>
    <t>Drilling , construction and maintenance of 10no. &amp; other existing boreholes and community water facilities</t>
  </si>
  <si>
    <t xml:space="preserve">Construction of 6no. Boreholes with hand pumps and concrete platforms and 1no. borehole with overhead tank </t>
  </si>
  <si>
    <t>Compensation of Employees</t>
  </si>
  <si>
    <t>Procurement of Value Books</t>
  </si>
  <si>
    <t>Assembly Members Special Allowance</t>
  </si>
  <si>
    <t>SUB-TOTAL</t>
  </si>
  <si>
    <t>GRAND TOTAL</t>
  </si>
  <si>
    <t>List of all          Projects and Programs</t>
  </si>
  <si>
    <t>Procurement of office supplies and consumables</t>
  </si>
  <si>
    <t>\</t>
  </si>
  <si>
    <t>DACF        (GHc)</t>
  </si>
  <si>
    <t>Procurement of office supplies and accessories</t>
  </si>
  <si>
    <t>REVENUE PERFORMANCE - IGF ONLY  </t>
  </si>
  <si>
    <t>ITEM</t>
  </si>
  <si>
    <t>Budget</t>
  </si>
  <si>
    <t>Actual</t>
  </si>
  <si>
    <t xml:space="preserve">Actual </t>
  </si>
  <si>
    <t>Property Rate</t>
  </si>
  <si>
    <t>Other Rates</t>
  </si>
  <si>
    <t xml:space="preserve">Fees </t>
  </si>
  <si>
    <t>Fines</t>
  </si>
  <si>
    <t>Licenses</t>
  </si>
  <si>
    <t>Land</t>
  </si>
  <si>
    <t>Rent</t>
  </si>
  <si>
    <t>Investment</t>
  </si>
  <si>
    <t> Total</t>
  </si>
  <si>
    <t>Actual as at August, 2022</t>
  </si>
  <si>
    <t>% Performance as at August,2022</t>
  </si>
  <si>
    <t>Orgainze Capacity building for Assembly member, Staff and revenue collectors</t>
  </si>
  <si>
    <t>Revenue mobilization</t>
  </si>
  <si>
    <t>Construction of 2no. CHIPS Compound (Clinic) with mechanized borehole at Kwabia Asasehene, Bisa (Counterpart funding)</t>
  </si>
  <si>
    <t>Organize District Farmers day celebration</t>
  </si>
  <si>
    <t>Implementation of MP's CF programmes and Projects</t>
  </si>
  <si>
    <t>Child trafficking, child labour, child neglect and early child education</t>
  </si>
  <si>
    <t>REVENUE PERFORMANCE- ALL REVENUE SOURCES</t>
  </si>
  <si>
    <t xml:space="preserve">Actual  </t>
  </si>
  <si>
    <t>Actual as at August</t>
  </si>
  <si>
    <t>% performance as at August</t>
  </si>
  <si>
    <t>IGF</t>
  </si>
  <si>
    <t xml:space="preserve">Compensation of Employee </t>
  </si>
  <si>
    <t xml:space="preserve">Goods and Services Transfer </t>
  </si>
  <si>
    <t>Assets Transfer</t>
  </si>
  <si>
    <t>DACF</t>
  </si>
  <si>
    <t>DACF-RFG</t>
  </si>
  <si>
    <t>MAG</t>
  </si>
  <si>
    <t>Total</t>
  </si>
  <si>
    <t>GPSNP</t>
  </si>
  <si>
    <t>UNICEF</t>
  </si>
  <si>
    <t>-</t>
  </si>
  <si>
    <t>EXPENDITURE PERFORMANCE (ALL DEPARTMENTS) GOG ONLY</t>
  </si>
  <si>
    <t>Expenditure</t>
  </si>
  <si>
    <t>% Performance (as at August)</t>
  </si>
  <si>
    <t xml:space="preserve">Compensation of Employees </t>
  </si>
  <si>
    <t xml:space="preserve">Goods and Services </t>
  </si>
  <si>
    <t xml:space="preserve">Assets </t>
  </si>
  <si>
    <t>Financial Performance - Expenditure</t>
  </si>
  <si>
    <t>EXPENDITURE PERFORMANCE (ALL DEPARTMENTS) IGF ONLY</t>
  </si>
  <si>
    <t>% age</t>
  </si>
  <si>
    <t>Performance as at August</t>
  </si>
  <si>
    <t>Financial Performance – Expenditure Cont’d.</t>
  </si>
  <si>
    <t>DACF- MP</t>
  </si>
  <si>
    <t>JAPAN</t>
  </si>
  <si>
    <t>EXPENDITURE PERFORMANCE (ALL DEPARTMENTS) ALL FUNDING SOURCES</t>
  </si>
  <si>
    <t>Organise and supervise regular liquid waste management, fumigation, disinfection and disinfestation of markets, sanitary sites, public institution and final disposal site</t>
  </si>
  <si>
    <t>For the 2022 fiscal year, actual receipts registered as at August, 2022 for DACF are made of COVID support fund of GH₵ 30,000.00, Disability Fund of GH₵300,000  Common Fund of GH₵122,781.68</t>
  </si>
  <si>
    <t xml:space="preserve">               NB. The District Assembly’s Common Fund (CF) estimate and actuals include the Disability Fund.</t>
  </si>
  <si>
    <t>TOTAL</t>
  </si>
  <si>
    <t>Projection</t>
  </si>
  <si>
    <t>Licence</t>
  </si>
  <si>
    <t>Sub-Total</t>
  </si>
  <si>
    <t>Royalties</t>
  </si>
  <si>
    <t>2023-2026 Revenue Projections – IGF Only</t>
  </si>
  <si>
    <t>DACF - MP</t>
  </si>
  <si>
    <t xml:space="preserve"> - </t>
  </si>
  <si>
    <t>Expenditure items</t>
  </si>
  <si>
    <t>2022 budget</t>
  </si>
  <si>
    <t>As at August, 2022</t>
  </si>
  <si>
    <t xml:space="preserve"> COMPENSATION OF EMPLOYEES </t>
  </si>
  <si>
    <t>GOODS AND SERVICES</t>
  </si>
  <si>
    <t>ASSETS</t>
  </si>
  <si>
    <t>B.P.1: MANAGEMENT AND ADMINISTRATION</t>
  </si>
  <si>
    <t>Other PE related allowances and Commission to collectors</t>
  </si>
  <si>
    <t>SP1.1: GENERAL ADMINISTRATION</t>
  </si>
  <si>
    <t>SP1.2: FINANCE AND AUDIT</t>
  </si>
  <si>
    <t>Preparation of 2024 Composite Budget</t>
  </si>
  <si>
    <t>Organize Audit Committee Meeting and other related activities of the unit</t>
  </si>
  <si>
    <t>SP1.3: HUMAN RESOURCE MANAGEMENT</t>
  </si>
  <si>
    <t>SP1.4: PLANNING, BUDGETING, COORDINATION AND STATISTICS</t>
  </si>
  <si>
    <t>Preparation and implementtion of Revenue improvement action plan and Revenue Mobilization</t>
  </si>
  <si>
    <t>SP1.5: LEGISLATIVE OVERSIGHTS</t>
  </si>
  <si>
    <t>B.P.1 TOTAL</t>
  </si>
  <si>
    <t>Total for Management and Administration</t>
  </si>
  <si>
    <t>B.P.2:SOCIAL SERVICES DELIVERY</t>
  </si>
  <si>
    <t>SP2.1: EDUCATION, YOUTH &amp; SPORTS SERVICES</t>
  </si>
  <si>
    <t>SP2.2: PUBLIC HEALTH SERVICES AND MANAGEMENT</t>
  </si>
  <si>
    <t>SP2.3: SOCIAL WELFARE AND COMMUNITY DEVELOPMENT</t>
  </si>
  <si>
    <t>SP.2.5: ENVIRONMENTAL HEALTH AND SANITATION MANAGEMENT</t>
  </si>
  <si>
    <t>B.P.2 TOTAL</t>
  </si>
  <si>
    <t>Total for Social Services Delivery</t>
  </si>
  <si>
    <t>B.P.3: INFRASTRUCTURE DELIVERY AND MANAGEMENT</t>
  </si>
  <si>
    <t>SP3.1 : PHYSICAL AND SPATIAL PLANNING DEVELOPMENT</t>
  </si>
  <si>
    <t>SP3.2: PUBLIC WORKS, RURAL HOUSING AND WATER SANITATION</t>
  </si>
  <si>
    <t>BP.3.2: TOTAL</t>
  </si>
  <si>
    <t>Total for Infrastructure Delivery and Management</t>
  </si>
  <si>
    <t>B.P.4 ECONOMIC DEVELOPMENT</t>
  </si>
  <si>
    <t>SP4.1: TRADE, TOURISM AND INDUSTRIAL DEVELOPMENT</t>
  </si>
  <si>
    <t>SP4.2: AGRICULTURAL SERVICES AND MANAGEMENT</t>
  </si>
  <si>
    <t>B.P.4 TOTAL</t>
  </si>
  <si>
    <t>B. P 5: ENVIRONMENTAL MANAGEMENT</t>
  </si>
  <si>
    <t>SP5.1: DISASTER PREVENTION AND MANAGEMENT</t>
  </si>
  <si>
    <t>BP.5 TOTAL</t>
  </si>
  <si>
    <t>Total for Environmental Management</t>
  </si>
  <si>
    <t>Organize 2 occupational safety health, improved technology training in cassava processing and soap making.</t>
  </si>
  <si>
    <t>Establishment of Mango plantation at Akotoe</t>
  </si>
  <si>
    <t>Procure 1no. rufuse containers and sanitary equipment/detergents</t>
  </si>
  <si>
    <t>Procurement of Office equipement, furniture and Accessories</t>
  </si>
  <si>
    <t>Train and graduate 300 fire volunteers and organise communal fire safety inspection</t>
  </si>
  <si>
    <t>Rehabilitation of office building, markets, security  and health facilities</t>
  </si>
  <si>
    <t>Organize public education on HIV/AIDS, malaria prevention and TB response interventions</t>
  </si>
  <si>
    <t>Administrative Expenses (GPSNP)</t>
  </si>
  <si>
    <t>Staff Compensated</t>
  </si>
  <si>
    <t>Office work enhanced</t>
  </si>
  <si>
    <t>MP activities and programmes enhanced</t>
  </si>
  <si>
    <t>To provide audit assurance to the stakeholders in the District</t>
  </si>
  <si>
    <t>To develop the skills of Assembly memers, staff ad revenue collectors</t>
  </si>
  <si>
    <t>Progress of DMTDP implementation tracked for effective decision making</t>
  </si>
  <si>
    <t>Law ad order maintained Districtwide</t>
  </si>
  <si>
    <t>To enhance effective and efficient revenue mobilization</t>
  </si>
  <si>
    <t>Programmes and activities tracked for effective decision making</t>
  </si>
  <si>
    <t>Composite Budget prepared and on time</t>
  </si>
  <si>
    <t>To strenghten participatory decision making and social accountability</t>
  </si>
  <si>
    <t>Ensure effective and efficient Revenue mobilization</t>
  </si>
  <si>
    <t>To have effective and efficient Revenue Data base</t>
  </si>
  <si>
    <t>Strenghten Administrative ad Political Decentralization</t>
  </si>
  <si>
    <t>National celebration conducted</t>
  </si>
  <si>
    <t>Finacial barriers ad constraints to access education reduced for the needy but brilliant students</t>
  </si>
  <si>
    <t>Education service delivery improved</t>
  </si>
  <si>
    <t>Quality of teaching and learning improved</t>
  </si>
  <si>
    <t>To increase school enrolment</t>
  </si>
  <si>
    <t>Quality of teaching and learning improved - Government priority project</t>
  </si>
  <si>
    <t>HIV/AIDS, Maleria and other disease infections reduced</t>
  </si>
  <si>
    <t>COVID - 19 prevention enforced District Wide</t>
  </si>
  <si>
    <t>Access to Health care increased</t>
  </si>
  <si>
    <t>Enhance quality health services delivery District Wide</t>
  </si>
  <si>
    <t>Access to quality Health care increased</t>
  </si>
  <si>
    <t>Enhance quality child care and development , family welfare and child custody</t>
  </si>
  <si>
    <t>Enhanced livelihoods</t>
  </si>
  <si>
    <t>Enhanced quality child care and developmet, family welfare and child custody</t>
  </si>
  <si>
    <t>Improve skills o occupational skills and basic business management for the vulnerable</t>
  </si>
  <si>
    <t>Environmental sanitation improved</t>
  </si>
  <si>
    <t>Food hygiene and Environmental sanitation improved</t>
  </si>
  <si>
    <t>Enforce bye-laws and organize public education on exessive noise making, clean air, and sand winning etc at Asesewa, Akateng, Akrusu and Anyaboni</t>
  </si>
  <si>
    <t xml:space="preserve">Enhance easy accessiility and promote efficient revenue collection </t>
  </si>
  <si>
    <t>Good data base acquired</t>
  </si>
  <si>
    <t>Assembly properties registered</t>
  </si>
  <si>
    <t>To vet and approve building permit</t>
  </si>
  <si>
    <t>Implementation of MP's Community support and developmental projects District wide</t>
  </si>
  <si>
    <t>Road conditions improved for easy access/movement of people, goods and services</t>
  </si>
  <si>
    <t>Improved irregation in the farm communities - GPSNP</t>
  </si>
  <si>
    <t>Promote easy movement of cars/people for local development</t>
  </si>
  <si>
    <t>Assembly markets and other properties maitained</t>
  </si>
  <si>
    <t>Good Sanitory condition maintained</t>
  </si>
  <si>
    <t>Official residence of DCE and DCD maintained</t>
  </si>
  <si>
    <t>Market Secured for effective revenue moilization</t>
  </si>
  <si>
    <t xml:space="preserve">Promote local Business Enterprise </t>
  </si>
  <si>
    <t>Increased access to portable water</t>
  </si>
  <si>
    <t>Inform public of activities of Assembly and include them in the decision making</t>
  </si>
  <si>
    <t>Support implementation of National Policy ensure food security in the District</t>
  </si>
  <si>
    <t>Promote agricultural productivity in the District</t>
  </si>
  <si>
    <t>Vehicles and motor bikes insured</t>
  </si>
  <si>
    <t>Improve skills on occupational skills and basic business management for the farmers</t>
  </si>
  <si>
    <t>proactive planing for disaster prevention and mitigation promotion</t>
  </si>
  <si>
    <t>Improve skills on fire safety enhaced</t>
  </si>
  <si>
    <t>lmplement measures for effective operation of animal nutritio for livestock</t>
  </si>
  <si>
    <t>Capacity building of farmers enhaced</t>
  </si>
  <si>
    <t>Increase agriculture competiveness and enhance integration into domestic and international markets</t>
  </si>
  <si>
    <t>Implement measures for effective operation, maintenance and renewal of  Agric properties/facilities</t>
  </si>
  <si>
    <t>Farmers supported in poultry production</t>
  </si>
  <si>
    <t>Farmers capacity enhanced</t>
  </si>
  <si>
    <t>Establishment of Oil palm plantation at Abesre</t>
  </si>
  <si>
    <t>Farms visited and proper farm management enhanced</t>
  </si>
  <si>
    <t xml:space="preserve">  Staff capacity enhanced</t>
  </si>
  <si>
    <t xml:space="preserve">Disaster prone zones supported </t>
  </si>
  <si>
    <t>Proactive planing for disaster prevention and mitigation promotion</t>
  </si>
  <si>
    <t>Capacity of artisans enhanced</t>
  </si>
  <si>
    <t>Enhanced legislative activities</t>
  </si>
  <si>
    <t>Transfer grants, duty allowance paid to staff</t>
  </si>
  <si>
    <t>Stregthe Admistrative ad political decentralizatiob to enhance local development</t>
  </si>
  <si>
    <t>work effectiveess and efficiency enhanced movable and imovable objects</t>
  </si>
  <si>
    <t>Service delivery enhanced</t>
  </si>
  <si>
    <t>To enhance social sevices</t>
  </si>
  <si>
    <t>Improve skills on occupational skills and basic business management for the vulnerable</t>
  </si>
  <si>
    <t>Enhanced PWD activities</t>
  </si>
  <si>
    <t>Enhanced inter-sectoral activities</t>
  </si>
  <si>
    <t>Enhanced implemetation of efficient social protection issues</t>
  </si>
  <si>
    <t>Poverty among PWD reduced</t>
  </si>
  <si>
    <t>Sensitize communities on home magement child care af developmet</t>
  </si>
  <si>
    <t>Educate pulic on permitting regulations</t>
  </si>
  <si>
    <t>Educate pulic on development control exercise</t>
  </si>
  <si>
    <t>Road conditions improved for easy access</t>
  </si>
  <si>
    <t xml:space="preserve">MSMEs efficency enhanced </t>
  </si>
  <si>
    <t>Artisans skills enhanced</t>
  </si>
  <si>
    <t>Improved agro processing for job craetion</t>
  </si>
  <si>
    <t>Boost occapational skill trainin</t>
  </si>
  <si>
    <t>To enhanced productivity</t>
  </si>
  <si>
    <t>Install property address synage</t>
  </si>
  <si>
    <t>Construction of two additional classrooms at Asesewa community A primary school</t>
  </si>
  <si>
    <t>Construction of Market sheds at Sekesua</t>
  </si>
  <si>
    <t>Construction of shed and slaughter slab and washroom at Akateng</t>
  </si>
  <si>
    <t>Renovation of isolation centre  at Gov't Hospital.</t>
  </si>
  <si>
    <t>Construction of O &amp; G Block at Asesewa government hospital</t>
  </si>
  <si>
    <t>Organize SPC &amp; Technical Planning meetings to approve building permits and prepare 2No. Local plans</t>
  </si>
  <si>
    <t>Create 3.2 km access road at Akrusu mango plantation (GPSNP 2)</t>
  </si>
  <si>
    <t>Rehabilitation of earth Dam at Ayiesu (GPSNP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</si>
</sst>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1"/>
      <color rgb="FFFF0000"/>
      <name val="Times New Roman"/>
      <family val="1"/>
    </font>
    <font>
      <b/>
      <sz val="14"/>
      <color rgb="FF000000"/>
      <name val="Arial"/>
      <family val="2"/>
    </font>
    <font>
      <b/>
      <sz val="20"/>
      <color rgb="FF4285F4"/>
      <name val="Arial"/>
      <family val="2"/>
    </font>
    <font>
      <sz val="20"/>
      <color theme="1"/>
      <name val="Times New Roman"/>
      <family val="1"/>
    </font>
    <font>
      <b/>
      <sz val="18"/>
      <color rgb="FF4285F4"/>
      <name val="Arial"/>
      <family val="2"/>
    </font>
    <font>
      <sz val="18"/>
      <color theme="1"/>
      <name val="Times New Roman"/>
      <family val="1"/>
    </font>
    <font>
      <b/>
      <sz val="12"/>
      <name val="Arial"/>
      <family val="2"/>
    </font>
    <font>
      <b/>
      <sz val="10"/>
      <color rgb="FF000000"/>
      <name val="Arial"/>
      <family val="2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rgb="FF4285F4"/>
      <name val="Arial"/>
      <family val="2"/>
    </font>
    <font>
      <sz val="16"/>
      <color theme="1"/>
      <name val="Arial"/>
      <family val="2"/>
    </font>
    <font>
      <b/>
      <sz val="18"/>
      <name val="Arial"/>
      <family val="2"/>
    </font>
    <font>
      <sz val="18"/>
      <name val="Arial"/>
    </font>
    <font>
      <b/>
      <sz val="14"/>
      <color rgb="FF000000"/>
      <name val="Arial"/>
    </font>
    <font>
      <sz val="12"/>
      <color rgb="FF000000"/>
      <name val="Arial"/>
    </font>
    <font>
      <b/>
      <sz val="12"/>
      <color rgb="FF000000"/>
      <name val="Arial"/>
    </font>
    <font>
      <b/>
      <sz val="11"/>
      <color theme="8"/>
      <name val="Times New Roman"/>
      <family val="1"/>
    </font>
    <font>
      <b/>
      <sz val="11"/>
      <color theme="4" tint="-0.249977111117893"/>
      <name val="Times New Roman"/>
      <family val="1"/>
    </font>
    <font>
      <b/>
      <sz val="11"/>
      <color theme="4"/>
      <name val="Times New Roman"/>
      <family val="1"/>
    </font>
    <font>
      <b/>
      <sz val="11"/>
      <color rgb="FF00B0F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8"/>
      <name val="Times New Roman"/>
      <family val="1"/>
    </font>
    <font>
      <sz val="14"/>
      <color theme="1"/>
      <name val="Arial"/>
      <family val="2"/>
    </font>
    <font>
      <b/>
      <u/>
      <sz val="14"/>
      <color theme="1"/>
      <name val="Arial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21">
    <xf numFmtId="0" fontId="0" fillId="0" borderId="0" xfId="0"/>
    <xf numFmtId="0" fontId="1" fillId="0" borderId="0" xfId="0" applyFont="1"/>
    <xf numFmtId="0" fontId="5" fillId="0" borderId="0" xfId="0" applyFont="1"/>
    <xf numFmtId="0" fontId="4" fillId="0" borderId="1" xfId="0" applyFont="1" applyBorder="1" applyAlignment="1">
      <alignment horizontal="left" wrapText="1" readingOrder="1"/>
    </xf>
    <xf numFmtId="0" fontId="6" fillId="0" borderId="1" xfId="0" applyFont="1" applyBorder="1" applyAlignment="1">
      <alignment horizontal="left" wrapText="1" readingOrder="1"/>
    </xf>
    <xf numFmtId="4" fontId="6" fillId="0" borderId="1" xfId="0" applyNumberFormat="1" applyFont="1" applyBorder="1" applyAlignment="1">
      <alignment horizontal="left" wrapText="1" readingOrder="1"/>
    </xf>
    <xf numFmtId="10" fontId="6" fillId="0" borderId="1" xfId="0" applyNumberFormat="1" applyFont="1" applyBorder="1" applyAlignment="1">
      <alignment horizontal="left" wrapText="1" readingOrder="1"/>
    </xf>
    <xf numFmtId="0" fontId="6" fillId="0" borderId="1" xfId="0" applyFont="1" applyBorder="1" applyAlignment="1">
      <alignment horizontal="left" vertical="center" wrapText="1" readingOrder="1"/>
    </xf>
    <xf numFmtId="4" fontId="7" fillId="0" borderId="1" xfId="0" applyNumberFormat="1" applyFont="1" applyBorder="1" applyAlignment="1">
      <alignment horizontal="left" wrapText="1" readingOrder="1"/>
    </xf>
    <xf numFmtId="0" fontId="7" fillId="0" borderId="1" xfId="0" applyFont="1" applyBorder="1" applyAlignment="1">
      <alignment horizontal="left" wrapText="1" readingOrder="1"/>
    </xf>
    <xf numFmtId="10" fontId="7" fillId="0" borderId="1" xfId="0" applyNumberFormat="1" applyFont="1" applyBorder="1" applyAlignment="1">
      <alignment horizontal="left" wrapText="1" readingOrder="1"/>
    </xf>
    <xf numFmtId="0" fontId="8" fillId="0" borderId="0" xfId="0" applyFont="1"/>
    <xf numFmtId="0" fontId="9" fillId="0" borderId="1" xfId="0" applyFont="1" applyBorder="1" applyAlignment="1">
      <alignment horizontal="center" wrapText="1" readingOrder="1"/>
    </xf>
    <xf numFmtId="0" fontId="10" fillId="0" borderId="1" xfId="0" applyFont="1" applyBorder="1" applyAlignment="1">
      <alignment horizontal="left" wrapText="1" readingOrder="1"/>
    </xf>
    <xf numFmtId="0" fontId="10" fillId="0" borderId="2" xfId="0" applyFont="1" applyBorder="1" applyAlignment="1">
      <alignment horizontal="center" wrapText="1" readingOrder="1"/>
    </xf>
    <xf numFmtId="0" fontId="10" fillId="0" borderId="4" xfId="0" applyFont="1" applyBorder="1" applyAlignment="1">
      <alignment horizontal="center" wrapText="1" readingOrder="1"/>
    </xf>
    <xf numFmtId="0" fontId="10" fillId="0" borderId="1" xfId="0" applyFont="1" applyBorder="1" applyAlignment="1">
      <alignment horizontal="center" wrapText="1" readingOrder="1"/>
    </xf>
    <xf numFmtId="43" fontId="11" fillId="0" borderId="1" xfId="1" applyFont="1" applyBorder="1" applyAlignment="1">
      <alignment wrapText="1"/>
    </xf>
    <xf numFmtId="43" fontId="12" fillId="0" borderId="1" xfId="1" applyFont="1" applyBorder="1" applyAlignment="1">
      <alignment horizontal="left" wrapText="1" readingOrder="1"/>
    </xf>
    <xf numFmtId="0" fontId="13" fillId="0" borderId="0" xfId="0" applyFont="1"/>
    <xf numFmtId="0" fontId="14" fillId="0" borderId="1" xfId="0" applyFont="1" applyBorder="1" applyAlignment="1">
      <alignment horizontal="center" wrapText="1" readingOrder="1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43" fontId="10" fillId="0" borderId="1" xfId="1" applyFont="1" applyBorder="1" applyAlignment="1">
      <alignment horizontal="left" wrapText="1" readingOrder="1"/>
    </xf>
    <xf numFmtId="0" fontId="17" fillId="0" borderId="0" xfId="0" applyFont="1"/>
    <xf numFmtId="0" fontId="18" fillId="0" borderId="0" xfId="0" applyFont="1"/>
    <xf numFmtId="0" fontId="10" fillId="0" borderId="5" xfId="0" applyFont="1" applyBorder="1" applyAlignment="1">
      <alignment horizontal="center" wrapText="1" readingOrder="1"/>
    </xf>
    <xf numFmtId="0" fontId="10" fillId="0" borderId="6" xfId="0" applyFont="1" applyBorder="1" applyAlignment="1">
      <alignment horizontal="center" wrapText="1" readingOrder="1"/>
    </xf>
    <xf numFmtId="0" fontId="19" fillId="0" borderId="1" xfId="0" applyFont="1" applyBorder="1" applyAlignment="1">
      <alignment horizontal="left" wrapText="1" readingOrder="1"/>
    </xf>
    <xf numFmtId="43" fontId="11" fillId="0" borderId="1" xfId="1" applyFont="1" applyBorder="1" applyAlignment="1">
      <alignment horizontal="left" wrapText="1" readingOrder="1"/>
    </xf>
    <xf numFmtId="0" fontId="10" fillId="0" borderId="5" xfId="0" applyFont="1" applyBorder="1" applyAlignment="1">
      <alignment horizontal="center" wrapText="1" readingOrder="1"/>
    </xf>
    <xf numFmtId="0" fontId="10" fillId="0" borderId="6" xfId="0" applyFont="1" applyBorder="1" applyAlignment="1">
      <alignment horizontal="center" wrapText="1" readingOrder="1"/>
    </xf>
    <xf numFmtId="10" fontId="12" fillId="0" borderId="1" xfId="2" applyNumberFormat="1" applyFont="1" applyBorder="1" applyAlignment="1">
      <alignment horizontal="left" wrapText="1" readingOrder="1"/>
    </xf>
    <xf numFmtId="10" fontId="11" fillId="0" borderId="1" xfId="2" applyNumberFormat="1" applyFont="1" applyBorder="1" applyAlignment="1">
      <alignment wrapText="1"/>
    </xf>
    <xf numFmtId="43" fontId="19" fillId="0" borderId="1" xfId="1" applyFont="1" applyBorder="1" applyAlignment="1">
      <alignment wrapText="1"/>
    </xf>
    <xf numFmtId="43" fontId="19" fillId="0" borderId="1" xfId="1" applyNumberFormat="1" applyFont="1" applyBorder="1" applyAlignment="1">
      <alignment wrapText="1"/>
    </xf>
    <xf numFmtId="10" fontId="10" fillId="0" borderId="1" xfId="2" applyNumberFormat="1" applyFont="1" applyBorder="1" applyAlignment="1">
      <alignment horizontal="left" wrapText="1" readingOrder="1"/>
    </xf>
    <xf numFmtId="10" fontId="19" fillId="0" borderId="1" xfId="2" applyNumberFormat="1" applyFont="1" applyBorder="1" applyAlignment="1">
      <alignment wrapText="1"/>
    </xf>
    <xf numFmtId="0" fontId="7" fillId="0" borderId="1" xfId="0" applyFont="1" applyBorder="1" applyAlignment="1">
      <alignment horizontal="center" wrapText="1" readingOrder="1"/>
    </xf>
    <xf numFmtId="0" fontId="10" fillId="0" borderId="11" xfId="0" applyFont="1" applyBorder="1" applyAlignment="1">
      <alignment horizontal="left" vertical="center" wrapText="1" readingOrder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 indent="5"/>
    </xf>
    <xf numFmtId="0" fontId="24" fillId="0" borderId="0" xfId="0" applyFont="1"/>
    <xf numFmtId="0" fontId="25" fillId="0" borderId="0" xfId="0" applyFont="1"/>
    <xf numFmtId="43" fontId="10" fillId="0" borderId="11" xfId="1" applyFont="1" applyBorder="1" applyAlignment="1">
      <alignment horizontal="left" vertical="center" wrapText="1" readingOrder="1"/>
    </xf>
    <xf numFmtId="43" fontId="7" fillId="0" borderId="1" xfId="1" applyFont="1" applyBorder="1" applyAlignment="1">
      <alignment horizontal="left" wrapText="1" readingOrder="1"/>
    </xf>
    <xf numFmtId="43" fontId="12" fillId="0" borderId="11" xfId="1" applyFont="1" applyBorder="1" applyAlignment="1">
      <alignment horizontal="left" vertical="center" wrapText="1" readingOrder="1"/>
    </xf>
    <xf numFmtId="4" fontId="12" fillId="0" borderId="1" xfId="0" applyNumberFormat="1" applyFont="1" applyBorder="1" applyAlignment="1">
      <alignment horizontal="left" wrapText="1" readingOrder="1"/>
    </xf>
    <xf numFmtId="0" fontId="12" fillId="0" borderId="1" xfId="0" applyFont="1" applyBorder="1" applyAlignment="1">
      <alignment horizontal="left" wrapText="1" readingOrder="1"/>
    </xf>
    <xf numFmtId="4" fontId="10" fillId="0" borderId="1" xfId="0" applyNumberFormat="1" applyFont="1" applyBorder="1" applyAlignment="1">
      <alignment horizontal="left" wrapText="1" readingOrder="1"/>
    </xf>
    <xf numFmtId="43" fontId="5" fillId="0" borderId="0" xfId="1" applyFont="1"/>
    <xf numFmtId="0" fontId="20" fillId="0" borderId="11" xfId="0" applyFont="1" applyBorder="1" applyAlignment="1">
      <alignment horizontal="left" vertical="center" wrapText="1" readingOrder="1"/>
    </xf>
    <xf numFmtId="0" fontId="20" fillId="0" borderId="11" xfId="0" applyFont="1" applyBorder="1" applyAlignment="1">
      <alignment horizontal="left" wrapText="1" readingOrder="1"/>
    </xf>
    <xf numFmtId="0" fontId="26" fillId="0" borderId="11" xfId="0" applyFont="1" applyBorder="1" applyAlignment="1">
      <alignment wrapText="1"/>
    </xf>
    <xf numFmtId="0" fontId="27" fillId="0" borderId="11" xfId="0" applyFont="1" applyBorder="1" applyAlignment="1">
      <alignment vertical="center" wrapText="1"/>
    </xf>
    <xf numFmtId="0" fontId="28" fillId="0" borderId="11" xfId="0" applyFont="1" applyBorder="1" applyAlignment="1">
      <alignment horizontal="center" vertical="center" wrapText="1" readingOrder="1"/>
    </xf>
    <xf numFmtId="0" fontId="28" fillId="0" borderId="11" xfId="0" applyFont="1" applyBorder="1" applyAlignment="1">
      <alignment horizontal="left" vertical="center" wrapText="1" readingOrder="1"/>
    </xf>
    <xf numFmtId="4" fontId="29" fillId="0" borderId="11" xfId="0" applyNumberFormat="1" applyFont="1" applyBorder="1" applyAlignment="1">
      <alignment horizontal="left" wrapText="1" readingOrder="1"/>
    </xf>
    <xf numFmtId="4" fontId="30" fillId="0" borderId="11" xfId="0" applyNumberFormat="1" applyFont="1" applyBorder="1" applyAlignment="1">
      <alignment horizontal="left" wrapText="1" readingOrder="1"/>
    </xf>
    <xf numFmtId="0" fontId="1" fillId="0" borderId="0" xfId="0" applyFont="1" applyBorder="1"/>
    <xf numFmtId="0" fontId="22" fillId="0" borderId="0" xfId="0" applyFont="1" applyBorder="1"/>
    <xf numFmtId="4" fontId="22" fillId="0" borderId="0" xfId="0" applyNumberFormat="1" applyFont="1" applyBorder="1"/>
    <xf numFmtId="43" fontId="22" fillId="0" borderId="0" xfId="1" applyFont="1" applyBorder="1"/>
    <xf numFmtId="0" fontId="22" fillId="0" borderId="0" xfId="0" applyFont="1" applyBorder="1" applyAlignment="1"/>
    <xf numFmtId="4" fontId="1" fillId="0" borderId="0" xfId="0" applyNumberFormat="1" applyFont="1" applyBorder="1"/>
    <xf numFmtId="43" fontId="1" fillId="0" borderId="0" xfId="1" applyFont="1" applyBorder="1"/>
    <xf numFmtId="0" fontId="1" fillId="0" borderId="0" xfId="0" applyFont="1" applyBorder="1" applyAlignment="1"/>
    <xf numFmtId="0" fontId="22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8" fillId="2" borderId="12" xfId="0" applyFont="1" applyFill="1" applyBorder="1" applyAlignment="1">
      <alignment horizontal="left" vertical="top"/>
    </xf>
    <xf numFmtId="0" fontId="8" fillId="2" borderId="12" xfId="0" applyFont="1" applyFill="1" applyBorder="1" applyAlignment="1">
      <alignment horizontal="left" vertical="top" wrapText="1"/>
    </xf>
    <xf numFmtId="4" fontId="8" fillId="2" borderId="12" xfId="0" applyNumberFormat="1" applyFont="1" applyFill="1" applyBorder="1" applyAlignment="1">
      <alignment horizontal="left" vertical="top" wrapText="1"/>
    </xf>
    <xf numFmtId="43" fontId="8" fillId="2" borderId="12" xfId="1" applyFont="1" applyFill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/>
    </xf>
    <xf numFmtId="0" fontId="33" fillId="0" borderId="12" xfId="0" applyFont="1" applyBorder="1" applyAlignment="1">
      <alignment horizontal="left" vertical="top" wrapText="1"/>
    </xf>
    <xf numFmtId="43" fontId="5" fillId="0" borderId="12" xfId="1" applyFont="1" applyBorder="1" applyAlignment="1">
      <alignment horizontal="left" vertical="top" wrapText="1"/>
    </xf>
    <xf numFmtId="43" fontId="8" fillId="0" borderId="12" xfId="1" applyFont="1" applyBorder="1" applyAlignment="1">
      <alignment horizontal="left" vertical="top" wrapText="1"/>
    </xf>
    <xf numFmtId="0" fontId="35" fillId="0" borderId="12" xfId="0" applyFont="1" applyBorder="1" applyAlignment="1">
      <alignment horizontal="left" vertical="top" wrapText="1"/>
    </xf>
    <xf numFmtId="43" fontId="5" fillId="0" borderId="12" xfId="1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 wrapText="1"/>
    </xf>
    <xf numFmtId="43" fontId="8" fillId="0" borderId="12" xfId="1" applyFont="1" applyBorder="1" applyAlignment="1">
      <alignment horizontal="left" vertical="top"/>
    </xf>
    <xf numFmtId="0" fontId="8" fillId="5" borderId="12" xfId="0" applyFont="1" applyFill="1" applyBorder="1" applyAlignment="1">
      <alignment horizontal="left" vertical="top"/>
    </xf>
    <xf numFmtId="0" fontId="8" fillId="5" borderId="12" xfId="0" applyFont="1" applyFill="1" applyBorder="1" applyAlignment="1">
      <alignment horizontal="left" vertical="top" wrapText="1"/>
    </xf>
    <xf numFmtId="43" fontId="8" fillId="5" borderId="12" xfId="1" applyFont="1" applyFill="1" applyBorder="1" applyAlignment="1">
      <alignment horizontal="left" vertical="top"/>
    </xf>
    <xf numFmtId="0" fontId="36" fillId="5" borderId="12" xfId="0" applyFont="1" applyFill="1" applyBorder="1" applyAlignment="1">
      <alignment horizontal="left" vertical="top" wrapText="1"/>
    </xf>
    <xf numFmtId="0" fontId="34" fillId="0" borderId="12" xfId="0" applyFont="1" applyBorder="1" applyAlignment="1">
      <alignment horizontal="left" vertical="top" wrapText="1"/>
    </xf>
    <xf numFmtId="0" fontId="8" fillId="4" borderId="12" xfId="0" applyFont="1" applyFill="1" applyBorder="1" applyAlignment="1">
      <alignment horizontal="left" vertical="top"/>
    </xf>
    <xf numFmtId="0" fontId="8" fillId="4" borderId="12" xfId="0" applyFont="1" applyFill="1" applyBorder="1" applyAlignment="1">
      <alignment horizontal="left" vertical="top" wrapText="1"/>
    </xf>
    <xf numFmtId="43" fontId="8" fillId="4" borderId="12" xfId="1" applyFont="1" applyFill="1" applyBorder="1" applyAlignment="1">
      <alignment horizontal="left" vertical="top"/>
    </xf>
    <xf numFmtId="0" fontId="8" fillId="6" borderId="12" xfId="0" applyFont="1" applyFill="1" applyBorder="1" applyAlignment="1">
      <alignment horizontal="left" vertical="top"/>
    </xf>
    <xf numFmtId="0" fontId="8" fillId="6" borderId="12" xfId="0" applyFont="1" applyFill="1" applyBorder="1" applyAlignment="1">
      <alignment horizontal="left" vertical="top" wrapText="1"/>
    </xf>
    <xf numFmtId="43" fontId="8" fillId="6" borderId="12" xfId="1" applyFont="1" applyFill="1" applyBorder="1" applyAlignment="1">
      <alignment horizontal="left" vertical="top"/>
    </xf>
    <xf numFmtId="43" fontId="8" fillId="4" borderId="12" xfId="1" applyFont="1" applyFill="1" applyBorder="1" applyAlignment="1">
      <alignment horizontal="left" vertical="top" wrapText="1"/>
    </xf>
    <xf numFmtId="43" fontId="5" fillId="3" borderId="12" xfId="1" applyFont="1" applyFill="1" applyBorder="1" applyAlignment="1">
      <alignment horizontal="left" vertical="top"/>
    </xf>
    <xf numFmtId="0" fontId="8" fillId="7" borderId="12" xfId="0" applyFont="1" applyFill="1" applyBorder="1" applyAlignment="1">
      <alignment horizontal="left" vertical="top"/>
    </xf>
    <xf numFmtId="4" fontId="8" fillId="7" borderId="12" xfId="0" applyNumberFormat="1" applyFont="1" applyFill="1" applyBorder="1" applyAlignment="1">
      <alignment horizontal="left" vertical="top"/>
    </xf>
    <xf numFmtId="4" fontId="12" fillId="0" borderId="11" xfId="0" applyNumberFormat="1" applyFont="1" applyBorder="1" applyAlignment="1">
      <alignment horizontal="right" wrapText="1" readingOrder="1"/>
    </xf>
    <xf numFmtId="0" fontId="12" fillId="0" borderId="11" xfId="0" applyFont="1" applyBorder="1" applyAlignment="1">
      <alignment horizontal="right" wrapText="1" readingOrder="1"/>
    </xf>
    <xf numFmtId="4" fontId="10" fillId="0" borderId="11" xfId="0" applyNumberFormat="1" applyFont="1" applyBorder="1" applyAlignment="1">
      <alignment horizontal="right" wrapText="1" readingOrder="1"/>
    </xf>
    <xf numFmtId="43" fontId="1" fillId="0" borderId="0" xfId="0" applyNumberFormat="1" applyFont="1" applyBorder="1" applyAlignment="1">
      <alignment horizontal="left" vertical="top"/>
    </xf>
    <xf numFmtId="0" fontId="38" fillId="0" borderId="0" xfId="0" applyFont="1" applyBorder="1"/>
    <xf numFmtId="43" fontId="12" fillId="3" borderId="11" xfId="1" applyFont="1" applyFill="1" applyBorder="1" applyAlignment="1">
      <alignment horizontal="left" vertical="center" wrapText="1" readingOrder="1"/>
    </xf>
    <xf numFmtId="0" fontId="22" fillId="0" borderId="0" xfId="0" applyFont="1" applyBorder="1" applyAlignment="1">
      <alignment horizontal="left"/>
    </xf>
    <xf numFmtId="0" fontId="8" fillId="2" borderId="12" xfId="0" applyFont="1" applyFill="1" applyBorder="1" applyAlignment="1">
      <alignment horizontal="left" wrapText="1"/>
    </xf>
    <xf numFmtId="0" fontId="5" fillId="0" borderId="12" xfId="0" applyFont="1" applyBorder="1" applyAlignment="1">
      <alignment horizontal="left"/>
    </xf>
    <xf numFmtId="0" fontId="8" fillId="5" borderId="12" xfId="0" applyFont="1" applyFill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8" fillId="5" borderId="12" xfId="0" applyFont="1" applyFill="1" applyBorder="1" applyAlignment="1">
      <alignment horizontal="left" wrapText="1"/>
    </xf>
    <xf numFmtId="0" fontId="8" fillId="4" borderId="12" xfId="0" applyFont="1" applyFill="1" applyBorder="1" applyAlignment="1">
      <alignment horizontal="left"/>
    </xf>
    <xf numFmtId="0" fontId="8" fillId="6" borderId="12" xfId="0" applyFont="1" applyFill="1" applyBorder="1" applyAlignment="1">
      <alignment horizontal="left" wrapText="1"/>
    </xf>
    <xf numFmtId="0" fontId="8" fillId="6" borderId="12" xfId="0" applyFont="1" applyFill="1" applyBorder="1" applyAlignment="1">
      <alignment horizontal="left"/>
    </xf>
    <xf numFmtId="0" fontId="8" fillId="7" borderId="12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12" xfId="0" applyFont="1" applyBorder="1" applyAlignment="1">
      <alignment horizontal="left" wrapText="1"/>
    </xf>
    <xf numFmtId="0" fontId="5" fillId="3" borderId="12" xfId="0" applyFont="1" applyFill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5" fillId="0" borderId="16" xfId="0" applyFont="1" applyBorder="1" applyAlignment="1">
      <alignment horizontal="left" vertical="top" wrapText="1"/>
    </xf>
    <xf numFmtId="0" fontId="5" fillId="3" borderId="12" xfId="0" applyFont="1" applyFill="1" applyBorder="1" applyAlignment="1">
      <alignment horizontal="left" vertical="top" wrapText="1"/>
    </xf>
    <xf numFmtId="0" fontId="13" fillId="0" borderId="12" xfId="0" applyFont="1" applyBorder="1" applyAlignment="1">
      <alignment horizontal="left" vertical="top"/>
    </xf>
    <xf numFmtId="0" fontId="13" fillId="0" borderId="12" xfId="0" applyFont="1" applyBorder="1" applyAlignment="1">
      <alignment horizontal="left" vertical="top" wrapText="1"/>
    </xf>
    <xf numFmtId="43" fontId="13" fillId="0" borderId="12" xfId="1" applyFont="1" applyBorder="1" applyAlignment="1">
      <alignment horizontal="left" vertical="top"/>
    </xf>
    <xf numFmtId="43" fontId="13" fillId="0" borderId="12" xfId="1" applyFont="1" applyBorder="1" applyAlignment="1">
      <alignment horizontal="left" vertical="top" wrapText="1"/>
    </xf>
    <xf numFmtId="0" fontId="40" fillId="0" borderId="0" xfId="0" applyFont="1" applyBorder="1" applyAlignment="1">
      <alignment horizontal="left" vertical="top"/>
    </xf>
    <xf numFmtId="0" fontId="41" fillId="0" borderId="0" xfId="0" applyFont="1" applyBorder="1" applyAlignment="1">
      <alignment horizontal="left" vertical="top"/>
    </xf>
    <xf numFmtId="0" fontId="13" fillId="0" borderId="12" xfId="0" applyFont="1" applyBorder="1" applyAlignment="1">
      <alignment horizontal="left" wrapText="1"/>
    </xf>
    <xf numFmtId="43" fontId="42" fillId="0" borderId="12" xfId="1" applyFont="1" applyBorder="1" applyAlignment="1">
      <alignment horizontal="left" vertical="top" wrapText="1"/>
    </xf>
    <xf numFmtId="0" fontId="35" fillId="0" borderId="12" xfId="0" applyFont="1" applyBorder="1" applyAlignment="1">
      <alignment horizontal="left" vertical="top"/>
    </xf>
    <xf numFmtId="43" fontId="35" fillId="0" borderId="12" xfId="1" applyFont="1" applyBorder="1" applyAlignment="1">
      <alignment horizontal="left" vertical="top"/>
    </xf>
    <xf numFmtId="43" fontId="35" fillId="0" borderId="12" xfId="1" applyFont="1" applyBorder="1" applyAlignment="1">
      <alignment horizontal="left" vertical="top" wrapText="1"/>
    </xf>
    <xf numFmtId="0" fontId="35" fillId="0" borderId="12" xfId="0" applyFont="1" applyBorder="1" applyAlignment="1">
      <alignment horizontal="left" wrapText="1"/>
    </xf>
    <xf numFmtId="0" fontId="43" fillId="0" borderId="0" xfId="0" applyFont="1" applyBorder="1" applyAlignment="1">
      <alignment horizontal="left" vertical="top"/>
    </xf>
    <xf numFmtId="0" fontId="44" fillId="0" borderId="0" xfId="0" applyFont="1" applyBorder="1" applyAlignment="1">
      <alignment horizontal="left" vertical="top"/>
    </xf>
    <xf numFmtId="0" fontId="13" fillId="8" borderId="12" xfId="0" applyFont="1" applyFill="1" applyBorder="1" applyAlignment="1">
      <alignment horizontal="left" vertical="top"/>
    </xf>
    <xf numFmtId="0" fontId="13" fillId="8" borderId="12" xfId="0" applyFont="1" applyFill="1" applyBorder="1" applyAlignment="1">
      <alignment horizontal="left" vertical="top" wrapText="1"/>
    </xf>
    <xf numFmtId="43" fontId="13" fillId="8" borderId="12" xfId="1" applyFont="1" applyFill="1" applyBorder="1" applyAlignment="1">
      <alignment horizontal="left" vertical="top"/>
    </xf>
    <xf numFmtId="43" fontId="13" fillId="8" borderId="12" xfId="1" applyFont="1" applyFill="1" applyBorder="1" applyAlignment="1">
      <alignment horizontal="left" vertical="top" wrapText="1"/>
    </xf>
    <xf numFmtId="0" fontId="13" fillId="8" borderId="12" xfId="0" applyFont="1" applyFill="1" applyBorder="1" applyAlignment="1">
      <alignment horizontal="left" wrapText="1"/>
    </xf>
    <xf numFmtId="0" fontId="40" fillId="8" borderId="0" xfId="0" applyFont="1" applyFill="1" applyBorder="1" applyAlignment="1">
      <alignment horizontal="left" vertical="top"/>
    </xf>
    <xf numFmtId="0" fontId="41" fillId="8" borderId="0" xfId="0" applyFont="1" applyFill="1" applyBorder="1" applyAlignment="1">
      <alignment horizontal="left" vertical="top"/>
    </xf>
    <xf numFmtId="0" fontId="5" fillId="8" borderId="12" xfId="0" applyFont="1" applyFill="1" applyBorder="1" applyAlignment="1">
      <alignment horizontal="left" vertical="top"/>
    </xf>
    <xf numFmtId="0" fontId="5" fillId="8" borderId="12" xfId="0" applyFont="1" applyFill="1" applyBorder="1" applyAlignment="1">
      <alignment horizontal="left" vertical="top" wrapText="1"/>
    </xf>
    <xf numFmtId="43" fontId="5" fillId="8" borderId="12" xfId="1" applyFont="1" applyFill="1" applyBorder="1" applyAlignment="1">
      <alignment horizontal="left" vertical="top"/>
    </xf>
    <xf numFmtId="43" fontId="5" fillId="8" borderId="12" xfId="1" applyFont="1" applyFill="1" applyBorder="1" applyAlignment="1">
      <alignment horizontal="left" vertical="top" wrapText="1"/>
    </xf>
    <xf numFmtId="0" fontId="22" fillId="8" borderId="0" xfId="0" applyFont="1" applyFill="1" applyBorder="1" applyAlignment="1">
      <alignment horizontal="left" vertical="top"/>
    </xf>
    <xf numFmtId="0" fontId="1" fillId="8" borderId="0" xfId="0" applyFont="1" applyFill="1" applyBorder="1" applyAlignment="1">
      <alignment horizontal="left" vertical="top"/>
    </xf>
    <xf numFmtId="0" fontId="35" fillId="8" borderId="12" xfId="0" applyFont="1" applyFill="1" applyBorder="1" applyAlignment="1">
      <alignment horizontal="left" vertical="top"/>
    </xf>
    <xf numFmtId="0" fontId="35" fillId="8" borderId="12" xfId="0" applyFont="1" applyFill="1" applyBorder="1" applyAlignment="1">
      <alignment horizontal="left" vertical="top" wrapText="1"/>
    </xf>
    <xf numFmtId="43" fontId="35" fillId="8" borderId="12" xfId="1" applyFont="1" applyFill="1" applyBorder="1" applyAlignment="1">
      <alignment horizontal="left" vertical="top"/>
    </xf>
    <xf numFmtId="43" fontId="35" fillId="8" borderId="12" xfId="1" applyFont="1" applyFill="1" applyBorder="1" applyAlignment="1">
      <alignment horizontal="left" vertical="top" wrapText="1"/>
    </xf>
    <xf numFmtId="0" fontId="43" fillId="8" borderId="0" xfId="0" applyFont="1" applyFill="1" applyBorder="1" applyAlignment="1">
      <alignment horizontal="left" vertical="top"/>
    </xf>
    <xf numFmtId="0" fontId="44" fillId="8" borderId="0" xfId="0" applyFont="1" applyFill="1" applyBorder="1" applyAlignment="1">
      <alignment horizontal="left" vertical="top"/>
    </xf>
    <xf numFmtId="0" fontId="13" fillId="3" borderId="12" xfId="0" applyFont="1" applyFill="1" applyBorder="1" applyAlignment="1">
      <alignment horizontal="left" vertical="top"/>
    </xf>
    <xf numFmtId="0" fontId="13" fillId="3" borderId="12" xfId="0" applyFont="1" applyFill="1" applyBorder="1" applyAlignment="1">
      <alignment horizontal="left" vertical="top" wrapText="1"/>
    </xf>
    <xf numFmtId="43" fontId="13" fillId="3" borderId="12" xfId="1" applyFont="1" applyFill="1" applyBorder="1" applyAlignment="1">
      <alignment horizontal="left" vertical="top"/>
    </xf>
    <xf numFmtId="43" fontId="13" fillId="3" borderId="12" xfId="1" applyFont="1" applyFill="1" applyBorder="1" applyAlignment="1">
      <alignment horizontal="left" vertical="top" wrapText="1"/>
    </xf>
    <xf numFmtId="0" fontId="40" fillId="3" borderId="0" xfId="0" applyFont="1" applyFill="1" applyBorder="1" applyAlignment="1">
      <alignment horizontal="left" vertical="top"/>
    </xf>
    <xf numFmtId="0" fontId="41" fillId="3" borderId="0" xfId="0" applyFont="1" applyFill="1" applyBorder="1" applyAlignment="1">
      <alignment horizontal="left" vertical="top"/>
    </xf>
    <xf numFmtId="0" fontId="31" fillId="7" borderId="13" xfId="0" applyFont="1" applyFill="1" applyBorder="1" applyAlignment="1">
      <alignment horizontal="left" vertical="top" wrapText="1"/>
    </xf>
    <xf numFmtId="0" fontId="31" fillId="7" borderId="14" xfId="0" applyFont="1" applyFill="1" applyBorder="1" applyAlignment="1">
      <alignment horizontal="left" vertical="top" wrapText="1"/>
    </xf>
    <xf numFmtId="0" fontId="31" fillId="7" borderId="15" xfId="0" applyFont="1" applyFill="1" applyBorder="1" applyAlignment="1">
      <alignment horizontal="left" vertical="top" wrapText="1"/>
    </xf>
    <xf numFmtId="0" fontId="31" fillId="0" borderId="13" xfId="0" applyFont="1" applyFill="1" applyBorder="1" applyAlignment="1">
      <alignment horizontal="left" vertical="top" wrapText="1"/>
    </xf>
    <xf numFmtId="0" fontId="31" fillId="0" borderId="14" xfId="0" applyFont="1" applyFill="1" applyBorder="1" applyAlignment="1">
      <alignment horizontal="left" vertical="top" wrapText="1"/>
    </xf>
    <xf numFmtId="0" fontId="31" fillId="0" borderId="15" xfId="0" applyFont="1" applyFill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top" wrapText="1"/>
    </xf>
    <xf numFmtId="0" fontId="8" fillId="7" borderId="13" xfId="0" applyFont="1" applyFill="1" applyBorder="1" applyAlignment="1">
      <alignment horizontal="left" vertical="top"/>
    </xf>
    <xf numFmtId="0" fontId="8" fillId="7" borderId="14" xfId="0" applyFont="1" applyFill="1" applyBorder="1" applyAlignment="1">
      <alignment horizontal="left" vertical="top"/>
    </xf>
    <xf numFmtId="0" fontId="8" fillId="7" borderId="15" xfId="0" applyFont="1" applyFill="1" applyBorder="1" applyAlignment="1">
      <alignment horizontal="left" vertical="top"/>
    </xf>
    <xf numFmtId="0" fontId="37" fillId="0" borderId="13" xfId="0" applyFont="1" applyBorder="1" applyAlignment="1">
      <alignment horizontal="left" vertical="top" wrapText="1"/>
    </xf>
    <xf numFmtId="0" fontId="37" fillId="0" borderId="14" xfId="0" applyFont="1" applyBorder="1" applyAlignment="1">
      <alignment horizontal="left" vertical="top" wrapText="1"/>
    </xf>
    <xf numFmtId="0" fontId="37" fillId="0" borderId="15" xfId="0" applyFont="1" applyBorder="1" applyAlignment="1">
      <alignment horizontal="left" vertical="top" wrapText="1"/>
    </xf>
    <xf numFmtId="0" fontId="34" fillId="0" borderId="13" xfId="0" applyFont="1" applyBorder="1" applyAlignment="1">
      <alignment horizontal="left" vertical="top" wrapText="1"/>
    </xf>
    <xf numFmtId="0" fontId="34" fillId="0" borderId="14" xfId="0" applyFont="1" applyBorder="1" applyAlignment="1">
      <alignment horizontal="left" vertical="top" wrapText="1"/>
    </xf>
    <xf numFmtId="0" fontId="34" fillId="0" borderId="15" xfId="0" applyFont="1" applyBorder="1" applyAlignment="1">
      <alignment horizontal="left" vertical="top" wrapText="1"/>
    </xf>
    <xf numFmtId="0" fontId="32" fillId="7" borderId="13" xfId="0" applyFont="1" applyFill="1" applyBorder="1" applyAlignment="1">
      <alignment horizontal="left" vertical="top" wrapText="1"/>
    </xf>
    <xf numFmtId="0" fontId="32" fillId="7" borderId="14" xfId="0" applyFont="1" applyFill="1" applyBorder="1" applyAlignment="1">
      <alignment horizontal="left" vertical="top" wrapText="1"/>
    </xf>
    <xf numFmtId="0" fontId="32" fillId="7" borderId="15" xfId="0" applyFont="1" applyFill="1" applyBorder="1" applyAlignment="1">
      <alignment horizontal="left" vertical="top" wrapText="1"/>
    </xf>
    <xf numFmtId="0" fontId="33" fillId="0" borderId="13" xfId="0" applyFont="1" applyBorder="1" applyAlignment="1">
      <alignment horizontal="left" vertical="top" wrapText="1"/>
    </xf>
    <xf numFmtId="0" fontId="33" fillId="0" borderId="14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/>
    </xf>
    <xf numFmtId="0" fontId="8" fillId="0" borderId="14" xfId="0" applyFont="1" applyFill="1" applyBorder="1" applyAlignment="1">
      <alignment horizontal="left" vertical="top"/>
    </xf>
    <xf numFmtId="0" fontId="8" fillId="0" borderId="15" xfId="0" applyFont="1" applyFill="1" applyBorder="1" applyAlignment="1">
      <alignment horizontal="left" vertical="top"/>
    </xf>
    <xf numFmtId="0" fontId="39" fillId="0" borderId="0" xfId="0" applyFont="1" applyBorder="1" applyAlignment="1">
      <alignment horizontal="left" wrapText="1"/>
    </xf>
    <xf numFmtId="0" fontId="34" fillId="0" borderId="13" xfId="0" applyFont="1" applyBorder="1" applyAlignment="1">
      <alignment horizontal="left" vertical="top"/>
    </xf>
    <xf numFmtId="0" fontId="34" fillId="0" borderId="14" xfId="0" applyFont="1" applyBorder="1" applyAlignment="1">
      <alignment horizontal="left" vertical="top"/>
    </xf>
    <xf numFmtId="0" fontId="34" fillId="0" borderId="15" xfId="0" applyFont="1" applyBorder="1" applyAlignment="1">
      <alignment horizontal="left" vertical="top"/>
    </xf>
    <xf numFmtId="0" fontId="8" fillId="0" borderId="13" xfId="0" applyFont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8" fillId="0" borderId="15" xfId="0" applyFont="1" applyBorder="1" applyAlignment="1">
      <alignment horizontal="left" vertical="top"/>
    </xf>
    <xf numFmtId="0" fontId="28" fillId="0" borderId="7" xfId="0" applyFont="1" applyBorder="1" applyAlignment="1">
      <alignment horizontal="left" vertical="center" wrapText="1" readingOrder="1"/>
    </xf>
    <xf numFmtId="0" fontId="28" fillId="0" borderId="10" xfId="0" applyFont="1" applyBorder="1" applyAlignment="1">
      <alignment horizontal="left" vertical="center" wrapText="1" readingOrder="1"/>
    </xf>
    <xf numFmtId="0" fontId="28" fillId="0" borderId="7" xfId="0" applyFont="1" applyBorder="1" applyAlignment="1">
      <alignment horizontal="center" vertical="center" wrapText="1" readingOrder="1"/>
    </xf>
    <xf numFmtId="0" fontId="28" fillId="0" borderId="10" xfId="0" applyFont="1" applyBorder="1" applyAlignment="1">
      <alignment horizontal="center" vertical="center" wrapText="1" readingOrder="1"/>
    </xf>
    <xf numFmtId="0" fontId="20" fillId="0" borderId="11" xfId="0" applyFont="1" applyBorder="1" applyAlignment="1">
      <alignment horizontal="left" vertical="center" wrapText="1" readingOrder="1"/>
    </xf>
    <xf numFmtId="0" fontId="10" fillId="0" borderId="2" xfId="0" applyFont="1" applyBorder="1" applyAlignment="1">
      <alignment horizontal="center" wrapText="1" readingOrder="1"/>
    </xf>
    <xf numFmtId="0" fontId="10" fillId="0" borderId="3" xfId="0" applyFont="1" applyBorder="1" applyAlignment="1">
      <alignment horizontal="center" wrapText="1" readingOrder="1"/>
    </xf>
    <xf numFmtId="0" fontId="10" fillId="0" borderId="4" xfId="0" applyFont="1" applyBorder="1" applyAlignment="1">
      <alignment horizontal="center" wrapText="1" readingOrder="1"/>
    </xf>
    <xf numFmtId="0" fontId="10" fillId="0" borderId="5" xfId="0" applyFont="1" applyBorder="1" applyAlignment="1">
      <alignment horizontal="left" wrapText="1" readingOrder="1"/>
    </xf>
    <xf numFmtId="0" fontId="10" fillId="0" borderId="6" xfId="0" applyFont="1" applyBorder="1" applyAlignment="1">
      <alignment horizontal="left" wrapText="1" readingOrder="1"/>
    </xf>
    <xf numFmtId="0" fontId="10" fillId="0" borderId="5" xfId="0" applyFont="1" applyBorder="1" applyAlignment="1">
      <alignment horizontal="center" wrapText="1" readingOrder="1"/>
    </xf>
    <xf numFmtId="0" fontId="10" fillId="0" borderId="6" xfId="0" applyFont="1" applyBorder="1" applyAlignment="1">
      <alignment horizontal="center" wrapText="1" readingOrder="1"/>
    </xf>
    <xf numFmtId="0" fontId="14" fillId="0" borderId="2" xfId="0" applyFont="1" applyBorder="1" applyAlignment="1">
      <alignment horizontal="center" wrapText="1" readingOrder="1"/>
    </xf>
    <xf numFmtId="0" fontId="14" fillId="0" borderId="3" xfId="0" applyFont="1" applyBorder="1" applyAlignment="1">
      <alignment horizontal="center" wrapText="1" readingOrder="1"/>
    </xf>
    <xf numFmtId="0" fontId="14" fillId="0" borderId="4" xfId="0" applyFont="1" applyBorder="1" applyAlignment="1">
      <alignment horizontal="center" wrapText="1" readingOrder="1"/>
    </xf>
    <xf numFmtId="0" fontId="4" fillId="0" borderId="2" xfId="0" applyFont="1" applyBorder="1" applyAlignment="1">
      <alignment horizontal="center" wrapText="1" readingOrder="1"/>
    </xf>
    <xf numFmtId="0" fontId="4" fillId="0" borderId="3" xfId="0" applyFont="1" applyBorder="1" applyAlignment="1">
      <alignment horizontal="center" wrapText="1" readingOrder="1"/>
    </xf>
    <xf numFmtId="0" fontId="4" fillId="0" borderId="4" xfId="0" applyFont="1" applyBorder="1" applyAlignment="1">
      <alignment horizontal="center" wrapText="1" readingOrder="1"/>
    </xf>
    <xf numFmtId="0" fontId="9" fillId="0" borderId="2" xfId="0" applyFont="1" applyBorder="1" applyAlignment="1">
      <alignment horizontal="center" wrapText="1" readingOrder="1"/>
    </xf>
    <xf numFmtId="0" fontId="9" fillId="0" borderId="3" xfId="0" applyFont="1" applyBorder="1" applyAlignment="1">
      <alignment horizontal="center" wrapText="1" readingOrder="1"/>
    </xf>
    <xf numFmtId="0" fontId="9" fillId="0" borderId="4" xfId="0" applyFont="1" applyBorder="1" applyAlignment="1">
      <alignment horizontal="center" wrapText="1" readingOrder="1"/>
    </xf>
    <xf numFmtId="0" fontId="10" fillId="0" borderId="8" xfId="0" applyFont="1" applyBorder="1" applyAlignment="1">
      <alignment horizontal="left" vertical="center" wrapText="1" readingOrder="1"/>
    </xf>
    <xf numFmtId="0" fontId="10" fillId="0" borderId="9" xfId="0" applyFont="1" applyBorder="1" applyAlignment="1">
      <alignment horizontal="left" vertical="center" wrapText="1" readingOrder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79"/>
  <sheetViews>
    <sheetView tabSelected="1" topLeftCell="A102" zoomScale="106" zoomScaleNormal="106" workbookViewId="0">
      <selection activeCell="B104" sqref="B104"/>
    </sheetView>
  </sheetViews>
  <sheetFormatPr defaultRowHeight="15.75" x14ac:dyDescent="0.25"/>
  <cols>
    <col min="1" max="1" width="4" style="59" customWidth="1"/>
    <col min="2" max="2" width="18.85546875" style="59" customWidth="1"/>
    <col min="3" max="3" width="12.7109375" style="64" bestFit="1" customWidth="1"/>
    <col min="4" max="4" width="13.28515625" style="64" customWidth="1"/>
    <col min="5" max="5" width="13.42578125" style="64" customWidth="1"/>
    <col min="6" max="6" width="13.85546875" style="65" customWidth="1"/>
    <col min="7" max="7" width="13.28515625" style="59" customWidth="1"/>
    <col min="8" max="8" width="12.7109375" style="59" customWidth="1"/>
    <col min="9" max="9" width="12.5703125" style="65" customWidth="1"/>
    <col min="10" max="10" width="14.5703125" style="66" customWidth="1"/>
    <col min="11" max="11" width="15" style="119" customWidth="1"/>
    <col min="12" max="16384" width="9.140625" style="59"/>
  </cols>
  <sheetData>
    <row r="1" spans="1:15" x14ac:dyDescent="0.25">
      <c r="B1" s="60"/>
      <c r="C1" s="61"/>
      <c r="D1" s="61"/>
      <c r="E1" s="61"/>
      <c r="F1" s="62"/>
      <c r="G1" s="60"/>
      <c r="H1" s="60"/>
      <c r="I1" s="62"/>
      <c r="J1" s="63"/>
      <c r="K1" s="109"/>
      <c r="L1" s="60"/>
      <c r="M1" s="60"/>
      <c r="N1" s="60"/>
      <c r="O1" s="60"/>
    </row>
    <row r="2" spans="1:15" ht="22.5" customHeight="1" x14ac:dyDescent="0.25">
      <c r="B2" s="107"/>
      <c r="C2" s="191" t="s">
        <v>0</v>
      </c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</row>
    <row r="3" spans="1:15" ht="16.5" thickBot="1" x14ac:dyDescent="0.3">
      <c r="B3" s="60"/>
      <c r="C3" s="61"/>
      <c r="D3" s="61"/>
      <c r="E3" s="61"/>
      <c r="F3" s="62"/>
      <c r="G3" s="60"/>
      <c r="H3" s="60"/>
      <c r="I3" s="62"/>
      <c r="J3" s="63"/>
      <c r="K3" s="109"/>
      <c r="L3" s="60"/>
      <c r="M3" s="60"/>
      <c r="N3" s="60"/>
      <c r="O3" s="60"/>
    </row>
    <row r="4" spans="1:15" s="68" customFormat="1" ht="73.5" customHeight="1" thickBot="1" x14ac:dyDescent="0.25">
      <c r="A4" s="75"/>
      <c r="B4" s="76" t="s">
        <v>109</v>
      </c>
      <c r="C4" s="77" t="s">
        <v>1</v>
      </c>
      <c r="D4" s="77" t="s">
        <v>2</v>
      </c>
      <c r="E4" s="77" t="s">
        <v>112</v>
      </c>
      <c r="F4" s="78" t="s">
        <v>6</v>
      </c>
      <c r="G4" s="76" t="s">
        <v>3</v>
      </c>
      <c r="H4" s="76" t="s">
        <v>4</v>
      </c>
      <c r="I4" s="78" t="s">
        <v>5</v>
      </c>
      <c r="J4" s="76" t="s">
        <v>7</v>
      </c>
      <c r="K4" s="110" t="s">
        <v>8</v>
      </c>
      <c r="L4" s="67"/>
      <c r="M4" s="67"/>
      <c r="N4" s="67"/>
      <c r="O4" s="67"/>
    </row>
    <row r="5" spans="1:15" s="68" customFormat="1" ht="24.75" customHeight="1" thickBot="1" x14ac:dyDescent="0.3">
      <c r="A5" s="188" t="s">
        <v>182</v>
      </c>
      <c r="B5" s="189"/>
      <c r="C5" s="189"/>
      <c r="D5" s="189"/>
      <c r="E5" s="189"/>
      <c r="F5" s="189"/>
      <c r="G5" s="189"/>
      <c r="H5" s="189"/>
      <c r="I5" s="189"/>
      <c r="J5" s="189"/>
      <c r="K5" s="190"/>
      <c r="L5" s="67"/>
      <c r="M5" s="67"/>
      <c r="N5" s="67"/>
      <c r="O5" s="67"/>
    </row>
    <row r="6" spans="1:15" s="68" customFormat="1" ht="21" customHeight="1" thickBot="1" x14ac:dyDescent="0.3">
      <c r="A6" s="192" t="s">
        <v>184</v>
      </c>
      <c r="B6" s="193"/>
      <c r="C6" s="193"/>
      <c r="D6" s="193"/>
      <c r="E6" s="193"/>
      <c r="F6" s="193"/>
      <c r="G6" s="193"/>
      <c r="H6" s="193"/>
      <c r="I6" s="193"/>
      <c r="J6" s="193"/>
      <c r="K6" s="194"/>
      <c r="L6" s="67"/>
      <c r="M6" s="67"/>
      <c r="N6" s="67"/>
      <c r="O6" s="67"/>
    </row>
    <row r="7" spans="1:15" s="68" customFormat="1" ht="32.25" customHeight="1" thickBot="1" x14ac:dyDescent="0.3">
      <c r="A7" s="79">
        <v>1</v>
      </c>
      <c r="B7" s="80" t="s">
        <v>104</v>
      </c>
      <c r="C7" s="81">
        <v>54326.400000000001</v>
      </c>
      <c r="D7" s="81">
        <v>1130298.68</v>
      </c>
      <c r="E7" s="82"/>
      <c r="F7" s="82"/>
      <c r="G7" s="82"/>
      <c r="H7" s="82"/>
      <c r="I7" s="82"/>
      <c r="J7" s="81">
        <f>SUM(C7:I7)</f>
        <v>1184625.0799999998</v>
      </c>
      <c r="K7" s="120" t="s">
        <v>222</v>
      </c>
      <c r="L7" s="67"/>
      <c r="M7" s="67"/>
      <c r="N7" s="67"/>
      <c r="O7" s="67"/>
    </row>
    <row r="8" spans="1:15" s="68" customFormat="1" ht="60" customHeight="1" thickBot="1" x14ac:dyDescent="0.3">
      <c r="A8" s="79">
        <v>2</v>
      </c>
      <c r="B8" s="83" t="s">
        <v>183</v>
      </c>
      <c r="C8" s="84">
        <v>135000</v>
      </c>
      <c r="D8" s="82"/>
      <c r="E8" s="82"/>
      <c r="F8" s="82"/>
      <c r="G8" s="82"/>
      <c r="H8" s="82"/>
      <c r="I8" s="82"/>
      <c r="J8" s="81">
        <f t="shared" ref="J8:J73" si="0">SUM(C8:I8)</f>
        <v>135000</v>
      </c>
      <c r="K8" s="120" t="s">
        <v>288</v>
      </c>
      <c r="L8" s="67"/>
      <c r="M8" s="67"/>
      <c r="N8" s="67"/>
      <c r="O8" s="67"/>
    </row>
    <row r="9" spans="1:15" s="68" customFormat="1" ht="44.25" customHeight="1" thickBot="1" x14ac:dyDescent="0.3">
      <c r="A9" s="85">
        <v>3</v>
      </c>
      <c r="B9" s="86" t="s">
        <v>18</v>
      </c>
      <c r="C9" s="84">
        <v>10000</v>
      </c>
      <c r="D9" s="84"/>
      <c r="E9" s="84">
        <v>10000</v>
      </c>
      <c r="F9" s="84"/>
      <c r="G9" s="84"/>
      <c r="H9" s="84"/>
      <c r="I9" s="84"/>
      <c r="J9" s="81">
        <f t="shared" ref="J9:J15" si="1">SUM(C9:I9)</f>
        <v>20000</v>
      </c>
      <c r="K9" s="120" t="s">
        <v>268</v>
      </c>
      <c r="L9" s="67"/>
      <c r="M9" s="67"/>
      <c r="N9" s="67"/>
      <c r="O9" s="67"/>
    </row>
    <row r="10" spans="1:15" s="130" customFormat="1" ht="44.25" customHeight="1" thickBot="1" x14ac:dyDescent="0.3">
      <c r="A10" s="125">
        <v>4</v>
      </c>
      <c r="B10" s="126" t="s">
        <v>19</v>
      </c>
      <c r="C10" s="127">
        <v>80000</v>
      </c>
      <c r="D10" s="127"/>
      <c r="E10" s="127">
        <v>20000</v>
      </c>
      <c r="F10" s="127"/>
      <c r="G10" s="127"/>
      <c r="H10" s="127"/>
      <c r="I10" s="127"/>
      <c r="J10" s="128">
        <f t="shared" si="1"/>
        <v>100000</v>
      </c>
      <c r="K10" s="126" t="s">
        <v>291</v>
      </c>
      <c r="L10" s="129"/>
      <c r="M10" s="129"/>
      <c r="N10" s="129"/>
      <c r="O10" s="129"/>
    </row>
    <row r="11" spans="1:15" s="68" customFormat="1" ht="75.75" customHeight="1" thickBot="1" x14ac:dyDescent="0.3">
      <c r="A11" s="85">
        <v>5</v>
      </c>
      <c r="B11" s="86" t="s">
        <v>12</v>
      </c>
      <c r="C11" s="84">
        <v>40000</v>
      </c>
      <c r="D11" s="84"/>
      <c r="E11" s="84">
        <v>42932.94</v>
      </c>
      <c r="F11" s="84"/>
      <c r="G11" s="84"/>
      <c r="H11" s="84"/>
      <c r="I11" s="84"/>
      <c r="J11" s="81">
        <f t="shared" si="1"/>
        <v>82932.94</v>
      </c>
      <c r="K11" s="120" t="s">
        <v>289</v>
      </c>
      <c r="L11" s="67"/>
      <c r="M11" s="67"/>
      <c r="N11" s="67"/>
      <c r="O11" s="67"/>
    </row>
    <row r="12" spans="1:15" s="130" customFormat="1" ht="66.75" customHeight="1" thickBot="1" x14ac:dyDescent="0.3">
      <c r="A12" s="125">
        <v>6</v>
      </c>
      <c r="B12" s="126" t="s">
        <v>217</v>
      </c>
      <c r="C12" s="127"/>
      <c r="D12" s="127"/>
      <c r="E12" s="127">
        <v>50000</v>
      </c>
      <c r="F12" s="127"/>
      <c r="G12" s="127"/>
      <c r="H12" s="127"/>
      <c r="I12" s="127"/>
      <c r="J12" s="128">
        <f t="shared" si="1"/>
        <v>50000</v>
      </c>
      <c r="K12" s="131" t="s">
        <v>290</v>
      </c>
      <c r="L12" s="129"/>
      <c r="M12" s="129"/>
      <c r="N12" s="129"/>
      <c r="O12" s="129"/>
    </row>
    <row r="13" spans="1:15" s="130" customFormat="1" ht="53.25" customHeight="1" thickBot="1" x14ac:dyDescent="0.3">
      <c r="A13" s="125">
        <v>7</v>
      </c>
      <c r="B13" s="126" t="s">
        <v>13</v>
      </c>
      <c r="C13" s="127"/>
      <c r="D13" s="127"/>
      <c r="E13" s="127">
        <v>100000</v>
      </c>
      <c r="F13" s="127"/>
      <c r="G13" s="127"/>
      <c r="H13" s="127"/>
      <c r="I13" s="127"/>
      <c r="J13" s="128">
        <f t="shared" si="1"/>
        <v>100000</v>
      </c>
      <c r="K13" s="131" t="s">
        <v>224</v>
      </c>
      <c r="L13" s="129"/>
      <c r="M13" s="129"/>
      <c r="N13" s="129"/>
      <c r="O13" s="129"/>
    </row>
    <row r="14" spans="1:15" s="68" customFormat="1" ht="41.25" customHeight="1" thickBot="1" x14ac:dyDescent="0.3">
      <c r="A14" s="85">
        <v>8</v>
      </c>
      <c r="B14" s="86" t="s">
        <v>221</v>
      </c>
      <c r="C14" s="84"/>
      <c r="D14" s="84"/>
      <c r="E14" s="84"/>
      <c r="F14" s="84"/>
      <c r="G14" s="84">
        <v>39653.230000000003</v>
      </c>
      <c r="H14" s="84"/>
      <c r="I14" s="84"/>
      <c r="J14" s="81">
        <f>SUM(C14:I14)</f>
        <v>39653.230000000003</v>
      </c>
      <c r="K14" s="86" t="s">
        <v>223</v>
      </c>
      <c r="L14" s="67"/>
      <c r="M14" s="67"/>
      <c r="N14" s="67"/>
      <c r="O14" s="67"/>
    </row>
    <row r="15" spans="1:15" s="68" customFormat="1" ht="43.5" customHeight="1" thickBot="1" x14ac:dyDescent="0.3">
      <c r="A15" s="79">
        <v>9</v>
      </c>
      <c r="B15" s="83" t="s">
        <v>106</v>
      </c>
      <c r="C15" s="84">
        <v>80000</v>
      </c>
      <c r="D15" s="87"/>
      <c r="E15" s="82"/>
      <c r="F15" s="82"/>
      <c r="G15" s="82"/>
      <c r="H15" s="82"/>
      <c r="I15" s="82"/>
      <c r="J15" s="81">
        <f t="shared" si="1"/>
        <v>80000</v>
      </c>
      <c r="K15" s="120" t="s">
        <v>287</v>
      </c>
      <c r="L15" s="67"/>
      <c r="M15" s="67"/>
      <c r="N15" s="67"/>
      <c r="O15" s="67"/>
    </row>
    <row r="16" spans="1:15" s="68" customFormat="1" ht="27.75" customHeight="1" thickBot="1" x14ac:dyDescent="0.25">
      <c r="A16" s="88"/>
      <c r="B16" s="89" t="s">
        <v>107</v>
      </c>
      <c r="C16" s="90">
        <f t="shared" ref="C16:J16" si="2">SUM(C7:C15)</f>
        <v>399326.4</v>
      </c>
      <c r="D16" s="90">
        <f t="shared" si="2"/>
        <v>1130298.68</v>
      </c>
      <c r="E16" s="90">
        <f t="shared" si="2"/>
        <v>222932.94</v>
      </c>
      <c r="F16" s="90">
        <f t="shared" si="2"/>
        <v>0</v>
      </c>
      <c r="G16" s="90">
        <f t="shared" si="2"/>
        <v>39653.230000000003</v>
      </c>
      <c r="H16" s="90">
        <f t="shared" si="2"/>
        <v>0</v>
      </c>
      <c r="I16" s="90">
        <f t="shared" si="2"/>
        <v>0</v>
      </c>
      <c r="J16" s="90">
        <f t="shared" si="2"/>
        <v>1792211.2499999998</v>
      </c>
      <c r="K16" s="112"/>
      <c r="L16" s="67"/>
      <c r="M16" s="67"/>
      <c r="N16" s="67"/>
      <c r="O16" s="67"/>
    </row>
    <row r="17" spans="1:15" s="68" customFormat="1" ht="21.75" customHeight="1" thickBot="1" x14ac:dyDescent="0.3">
      <c r="A17" s="195" t="s">
        <v>185</v>
      </c>
      <c r="B17" s="196"/>
      <c r="C17" s="196"/>
      <c r="D17" s="196"/>
      <c r="E17" s="196"/>
      <c r="F17" s="196"/>
      <c r="G17" s="196"/>
      <c r="H17" s="196"/>
      <c r="I17" s="196"/>
      <c r="J17" s="197"/>
      <c r="K17" s="111"/>
      <c r="L17" s="67"/>
      <c r="M17" s="67"/>
      <c r="N17" s="67"/>
      <c r="O17" s="67"/>
    </row>
    <row r="18" spans="1:15" s="130" customFormat="1" ht="43.5" customHeight="1" thickBot="1" x14ac:dyDescent="0.3">
      <c r="A18" s="125">
        <v>1</v>
      </c>
      <c r="B18" s="126" t="s">
        <v>105</v>
      </c>
      <c r="C18" s="127">
        <v>15000</v>
      </c>
      <c r="D18" s="132"/>
      <c r="E18" s="132"/>
      <c r="F18" s="132"/>
      <c r="G18" s="132"/>
      <c r="H18" s="132"/>
      <c r="I18" s="132"/>
      <c r="J18" s="128">
        <f>SUM(C18:I18)</f>
        <v>15000</v>
      </c>
      <c r="K18" s="131" t="s">
        <v>229</v>
      </c>
      <c r="L18" s="129"/>
      <c r="M18" s="129"/>
      <c r="N18" s="129"/>
      <c r="O18" s="129"/>
    </row>
    <row r="19" spans="1:15" s="68" customFormat="1" ht="46.5" customHeight="1" thickBot="1" x14ac:dyDescent="0.3">
      <c r="A19" s="85">
        <v>2</v>
      </c>
      <c r="B19" s="86" t="s">
        <v>131</v>
      </c>
      <c r="C19" s="84">
        <v>10000</v>
      </c>
      <c r="D19" s="84"/>
      <c r="E19" s="84"/>
      <c r="F19" s="84"/>
      <c r="G19" s="84"/>
      <c r="H19" s="84"/>
      <c r="I19" s="84"/>
      <c r="J19" s="81">
        <f>SUM(C19:I19)</f>
        <v>10000</v>
      </c>
      <c r="K19" s="120" t="s">
        <v>233</v>
      </c>
      <c r="L19" s="67"/>
      <c r="M19" s="67"/>
      <c r="N19" s="67"/>
      <c r="O19" s="67"/>
    </row>
    <row r="20" spans="1:15" s="68" customFormat="1" ht="47.25" customHeight="1" thickBot="1" x14ac:dyDescent="0.3">
      <c r="A20" s="79">
        <v>3</v>
      </c>
      <c r="B20" s="83" t="s">
        <v>187</v>
      </c>
      <c r="C20" s="84">
        <v>20000</v>
      </c>
      <c r="D20" s="82"/>
      <c r="E20" s="81">
        <v>20000</v>
      </c>
      <c r="F20" s="82"/>
      <c r="G20" s="82"/>
      <c r="H20" s="82"/>
      <c r="I20" s="82"/>
      <c r="J20" s="81">
        <f t="shared" si="0"/>
        <v>40000</v>
      </c>
      <c r="K20" s="120" t="s">
        <v>225</v>
      </c>
      <c r="L20" s="67"/>
      <c r="M20" s="67"/>
      <c r="N20" s="67"/>
      <c r="O20" s="67"/>
    </row>
    <row r="21" spans="1:15" s="68" customFormat="1" ht="30.75" customHeight="1" thickBot="1" x14ac:dyDescent="0.25">
      <c r="A21" s="88"/>
      <c r="B21" s="91" t="s">
        <v>107</v>
      </c>
      <c r="C21" s="90">
        <f>SUM(C18:C20)</f>
        <v>45000</v>
      </c>
      <c r="D21" s="90">
        <f t="shared" ref="D21:J21" si="3">SUM(D18:D20)</f>
        <v>0</v>
      </c>
      <c r="E21" s="90">
        <f t="shared" si="3"/>
        <v>20000</v>
      </c>
      <c r="F21" s="90">
        <f t="shared" si="3"/>
        <v>0</v>
      </c>
      <c r="G21" s="90">
        <f t="shared" si="3"/>
        <v>0</v>
      </c>
      <c r="H21" s="90">
        <f t="shared" si="3"/>
        <v>0</v>
      </c>
      <c r="I21" s="90">
        <f t="shared" si="3"/>
        <v>0</v>
      </c>
      <c r="J21" s="90">
        <f t="shared" si="3"/>
        <v>65000</v>
      </c>
      <c r="K21" s="114"/>
      <c r="L21" s="67"/>
      <c r="M21" s="67"/>
      <c r="N21" s="67"/>
      <c r="O21" s="67"/>
    </row>
    <row r="22" spans="1:15" s="68" customFormat="1" ht="27" customHeight="1" thickBot="1" x14ac:dyDescent="0.3">
      <c r="A22" s="188" t="s">
        <v>188</v>
      </c>
      <c r="B22" s="189"/>
      <c r="C22" s="189"/>
      <c r="D22" s="189"/>
      <c r="E22" s="189"/>
      <c r="F22" s="189"/>
      <c r="G22" s="189"/>
      <c r="H22" s="189"/>
      <c r="I22" s="189"/>
      <c r="J22" s="189"/>
      <c r="K22" s="190"/>
      <c r="L22" s="67"/>
      <c r="M22" s="67"/>
      <c r="N22" s="67"/>
      <c r="O22" s="67"/>
    </row>
    <row r="23" spans="1:15" s="68" customFormat="1" ht="33.75" customHeight="1" thickBot="1" x14ac:dyDescent="0.3">
      <c r="A23" s="85">
        <v>1</v>
      </c>
      <c r="B23" s="92" t="s">
        <v>104</v>
      </c>
      <c r="C23" s="84">
        <v>0</v>
      </c>
      <c r="D23" s="84">
        <v>57199.37</v>
      </c>
      <c r="E23" s="84"/>
      <c r="F23" s="84"/>
      <c r="G23" s="84"/>
      <c r="H23" s="84"/>
      <c r="I23" s="84"/>
      <c r="J23" s="84">
        <f>SUM(C23:I23)</f>
        <v>57199.37</v>
      </c>
      <c r="K23" s="120" t="s">
        <v>222</v>
      </c>
      <c r="L23" s="67"/>
      <c r="M23" s="67"/>
      <c r="N23" s="67"/>
      <c r="O23" s="67"/>
    </row>
    <row r="24" spans="1:15" s="130" customFormat="1" ht="46.5" customHeight="1" thickBot="1" x14ac:dyDescent="0.3">
      <c r="A24" s="125">
        <v>2</v>
      </c>
      <c r="B24" s="126" t="s">
        <v>17</v>
      </c>
      <c r="C24" s="127"/>
      <c r="D24" s="127">
        <v>6000</v>
      </c>
      <c r="E24" s="127"/>
      <c r="F24" s="127"/>
      <c r="G24" s="127"/>
      <c r="H24" s="127"/>
      <c r="I24" s="127"/>
      <c r="J24" s="128">
        <f>SUM(C24:I24)</f>
        <v>6000</v>
      </c>
      <c r="K24" s="131" t="s">
        <v>290</v>
      </c>
      <c r="L24" s="129"/>
      <c r="M24" s="129"/>
      <c r="N24" s="129"/>
      <c r="O24" s="129"/>
    </row>
    <row r="25" spans="1:15" s="130" customFormat="1" ht="77.25" customHeight="1" thickBot="1" x14ac:dyDescent="0.3">
      <c r="A25" s="125">
        <v>3</v>
      </c>
      <c r="B25" s="126" t="s">
        <v>130</v>
      </c>
      <c r="C25" s="127">
        <v>15000</v>
      </c>
      <c r="D25" s="127"/>
      <c r="E25" s="127">
        <v>10000</v>
      </c>
      <c r="F25" s="127">
        <v>54378</v>
      </c>
      <c r="G25" s="127"/>
      <c r="H25" s="127"/>
      <c r="I25" s="127"/>
      <c r="J25" s="128">
        <f>SUM(C25:I25)</f>
        <v>79378</v>
      </c>
      <c r="K25" s="131" t="s">
        <v>226</v>
      </c>
      <c r="L25" s="129"/>
      <c r="M25" s="129"/>
      <c r="N25" s="129"/>
      <c r="O25" s="129"/>
    </row>
    <row r="26" spans="1:15" s="68" customFormat="1" ht="30.75" customHeight="1" thickBot="1" x14ac:dyDescent="0.25">
      <c r="A26" s="93">
        <v>4</v>
      </c>
      <c r="B26" s="94" t="s">
        <v>107</v>
      </c>
      <c r="C26" s="95">
        <f>SUM(C23:C25)</f>
        <v>15000</v>
      </c>
      <c r="D26" s="95">
        <f t="shared" ref="D26:J26" si="4">SUM(D23:D25)</f>
        <v>63199.37</v>
      </c>
      <c r="E26" s="95">
        <f t="shared" si="4"/>
        <v>10000</v>
      </c>
      <c r="F26" s="95">
        <f t="shared" si="4"/>
        <v>54378</v>
      </c>
      <c r="G26" s="95">
        <f t="shared" si="4"/>
        <v>0</v>
      </c>
      <c r="H26" s="95">
        <f t="shared" si="4"/>
        <v>0</v>
      </c>
      <c r="I26" s="95">
        <f t="shared" si="4"/>
        <v>0</v>
      </c>
      <c r="J26" s="95">
        <f t="shared" si="4"/>
        <v>142577.37</v>
      </c>
      <c r="K26" s="115"/>
      <c r="L26" s="67"/>
      <c r="M26" s="67"/>
      <c r="N26" s="67"/>
      <c r="O26" s="67"/>
    </row>
    <row r="27" spans="1:15" s="68" customFormat="1" ht="27" customHeight="1" thickBot="1" x14ac:dyDescent="0.3">
      <c r="A27" s="188" t="s">
        <v>189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90"/>
      <c r="L27" s="67"/>
      <c r="M27" s="67"/>
      <c r="N27" s="67"/>
      <c r="O27" s="67"/>
    </row>
    <row r="28" spans="1:15" s="68" customFormat="1" ht="63.75" customHeight="1" thickBot="1" x14ac:dyDescent="0.3">
      <c r="A28" s="85">
        <v>1</v>
      </c>
      <c r="B28" s="86" t="s">
        <v>9</v>
      </c>
      <c r="C28" s="84">
        <v>5000</v>
      </c>
      <c r="D28" s="84"/>
      <c r="E28" s="84">
        <v>20000</v>
      </c>
      <c r="F28" s="84"/>
      <c r="G28" s="84"/>
      <c r="H28" s="84"/>
      <c r="I28" s="84"/>
      <c r="J28" s="81">
        <f t="shared" si="0"/>
        <v>25000</v>
      </c>
      <c r="K28" s="120" t="s">
        <v>227</v>
      </c>
      <c r="L28" s="67"/>
      <c r="M28" s="67"/>
      <c r="N28" s="67"/>
      <c r="O28" s="67"/>
    </row>
    <row r="29" spans="1:15" s="68" customFormat="1" ht="49.5" customHeight="1" thickBot="1" x14ac:dyDescent="0.3">
      <c r="A29" s="85">
        <v>2</v>
      </c>
      <c r="B29" s="86" t="s">
        <v>10</v>
      </c>
      <c r="C29" s="84">
        <v>12600</v>
      </c>
      <c r="D29" s="84"/>
      <c r="E29" s="84">
        <v>40000</v>
      </c>
      <c r="F29" s="84"/>
      <c r="G29" s="84"/>
      <c r="H29" s="84"/>
      <c r="I29" s="84"/>
      <c r="J29" s="81">
        <f t="shared" si="0"/>
        <v>52600</v>
      </c>
      <c r="K29" s="120" t="s">
        <v>230</v>
      </c>
      <c r="L29" s="67"/>
      <c r="M29" s="67"/>
      <c r="N29" s="67"/>
      <c r="O29" s="67"/>
    </row>
    <row r="30" spans="1:15" s="68" customFormat="1" ht="48" customHeight="1" thickBot="1" x14ac:dyDescent="0.3">
      <c r="A30" s="85">
        <v>3</v>
      </c>
      <c r="B30" s="86" t="s">
        <v>16</v>
      </c>
      <c r="C30" s="84"/>
      <c r="D30" s="84"/>
      <c r="E30" s="84">
        <v>15000</v>
      </c>
      <c r="F30" s="84"/>
      <c r="G30" s="84"/>
      <c r="H30" s="84"/>
      <c r="I30" s="84"/>
      <c r="J30" s="81">
        <f t="shared" si="0"/>
        <v>15000</v>
      </c>
      <c r="K30" s="120" t="s">
        <v>228</v>
      </c>
      <c r="L30" s="67"/>
      <c r="M30" s="67"/>
      <c r="N30" s="67"/>
      <c r="O30" s="67"/>
    </row>
    <row r="31" spans="1:15" s="68" customFormat="1" ht="35.25" customHeight="1" thickBot="1" x14ac:dyDescent="0.3">
      <c r="A31" s="85">
        <v>4</v>
      </c>
      <c r="B31" s="86" t="s">
        <v>186</v>
      </c>
      <c r="C31" s="84"/>
      <c r="D31" s="84"/>
      <c r="E31" s="84">
        <v>30000</v>
      </c>
      <c r="F31" s="84"/>
      <c r="G31" s="84"/>
      <c r="H31" s="84"/>
      <c r="I31" s="84"/>
      <c r="J31" s="81">
        <f t="shared" si="0"/>
        <v>30000</v>
      </c>
      <c r="K31" s="120" t="s">
        <v>231</v>
      </c>
      <c r="L31" s="67"/>
      <c r="M31" s="67"/>
      <c r="N31" s="67"/>
      <c r="O31" s="67"/>
    </row>
    <row r="32" spans="1:15" s="68" customFormat="1" ht="60.75" customHeight="1" thickBot="1" x14ac:dyDescent="0.3">
      <c r="A32" s="85">
        <v>5</v>
      </c>
      <c r="B32" s="86" t="s">
        <v>11</v>
      </c>
      <c r="C32" s="84">
        <v>10000</v>
      </c>
      <c r="D32" s="84"/>
      <c r="E32" s="84">
        <v>20000</v>
      </c>
      <c r="F32" s="84"/>
      <c r="G32" s="84"/>
      <c r="H32" s="84"/>
      <c r="I32" s="84"/>
      <c r="J32" s="81">
        <f t="shared" si="0"/>
        <v>30000</v>
      </c>
      <c r="K32" s="120" t="s">
        <v>232</v>
      </c>
      <c r="L32" s="67"/>
      <c r="M32" s="67"/>
      <c r="N32" s="67"/>
      <c r="O32" s="67"/>
    </row>
    <row r="33" spans="1:15 16384:16384" s="68" customFormat="1" ht="63" customHeight="1" thickBot="1" x14ac:dyDescent="0.3">
      <c r="A33" s="85">
        <v>6</v>
      </c>
      <c r="B33" s="86" t="s">
        <v>190</v>
      </c>
      <c r="C33" s="84">
        <v>10000</v>
      </c>
      <c r="D33" s="84"/>
      <c r="E33" s="84">
        <v>10000</v>
      </c>
      <c r="F33" s="84"/>
      <c r="G33" s="84"/>
      <c r="H33" s="84"/>
      <c r="I33" s="84"/>
      <c r="J33" s="81">
        <f>SUM(C33:I33)</f>
        <v>20000</v>
      </c>
      <c r="K33" s="120" t="s">
        <v>233</v>
      </c>
      <c r="L33" s="67"/>
      <c r="M33" s="67"/>
      <c r="N33" s="67"/>
      <c r="O33" s="67"/>
    </row>
    <row r="34" spans="1:15 16384:16384" s="68" customFormat="1" ht="23.25" customHeight="1" thickBot="1" x14ac:dyDescent="0.25">
      <c r="A34" s="85"/>
      <c r="B34" s="92" t="s">
        <v>20</v>
      </c>
      <c r="C34" s="84"/>
      <c r="D34" s="84"/>
      <c r="E34" s="84"/>
      <c r="F34" s="84"/>
      <c r="G34" s="84"/>
      <c r="H34" s="84"/>
      <c r="I34" s="84"/>
      <c r="J34" s="81"/>
      <c r="K34" s="113"/>
      <c r="L34" s="67"/>
      <c r="M34" s="67"/>
      <c r="N34" s="67"/>
      <c r="O34" s="67"/>
    </row>
    <row r="35" spans="1:15 16384:16384" s="68" customFormat="1" ht="33.75" customHeight="1" thickBot="1" x14ac:dyDescent="0.25">
      <c r="A35" s="85">
        <v>1</v>
      </c>
      <c r="B35" s="92" t="s">
        <v>104</v>
      </c>
      <c r="C35" s="84"/>
      <c r="D35" s="84">
        <v>51043.58</v>
      </c>
      <c r="E35" s="84"/>
      <c r="F35" s="84"/>
      <c r="G35" s="84"/>
      <c r="H35" s="84"/>
      <c r="I35" s="84"/>
      <c r="J35" s="81">
        <f>SUM(C35:I35)</f>
        <v>51043.58</v>
      </c>
      <c r="K35" s="122" t="s">
        <v>222</v>
      </c>
      <c r="L35" s="67"/>
      <c r="M35" s="67"/>
      <c r="N35" s="67"/>
      <c r="O35" s="67"/>
    </row>
    <row r="36" spans="1:15 16384:16384" s="130" customFormat="1" ht="47.25" customHeight="1" thickBot="1" x14ac:dyDescent="0.3">
      <c r="A36" s="125">
        <v>2</v>
      </c>
      <c r="B36" s="126" t="s">
        <v>21</v>
      </c>
      <c r="C36" s="127"/>
      <c r="D36" s="127">
        <v>6000</v>
      </c>
      <c r="E36" s="127"/>
      <c r="F36" s="127"/>
      <c r="G36" s="127"/>
      <c r="H36" s="127"/>
      <c r="I36" s="127"/>
      <c r="J36" s="128">
        <f t="shared" si="0"/>
        <v>6000</v>
      </c>
      <c r="K36" s="131" t="s">
        <v>223</v>
      </c>
      <c r="L36" s="129"/>
      <c r="M36" s="129"/>
      <c r="N36" s="129"/>
      <c r="O36" s="129"/>
    </row>
    <row r="37" spans="1:15 16384:16384" s="68" customFormat="1" ht="49.5" customHeight="1" thickBot="1" x14ac:dyDescent="0.3">
      <c r="A37" s="85">
        <v>3</v>
      </c>
      <c r="B37" s="86" t="s">
        <v>15</v>
      </c>
      <c r="C37" s="84">
        <v>10000</v>
      </c>
      <c r="D37" s="84"/>
      <c r="E37" s="84">
        <v>10000</v>
      </c>
      <c r="F37" s="84"/>
      <c r="G37" s="84"/>
      <c r="H37" s="84"/>
      <c r="I37" s="84"/>
      <c r="J37" s="81">
        <f t="shared" si="0"/>
        <v>20000</v>
      </c>
      <c r="K37" s="120" t="s">
        <v>234</v>
      </c>
      <c r="L37" s="67"/>
      <c r="M37" s="67"/>
      <c r="N37" s="67"/>
      <c r="O37" s="67"/>
    </row>
    <row r="38" spans="1:15 16384:16384" s="68" customFormat="1" ht="29.25" customHeight="1" thickBot="1" x14ac:dyDescent="0.25">
      <c r="A38" s="93"/>
      <c r="B38" s="94" t="s">
        <v>107</v>
      </c>
      <c r="C38" s="95">
        <f>SUM(C28:C37)</f>
        <v>47600</v>
      </c>
      <c r="D38" s="95">
        <f t="shared" ref="D38:J38" si="5">SUM(D28:D37)</f>
        <v>57043.58</v>
      </c>
      <c r="E38" s="95">
        <f t="shared" si="5"/>
        <v>145000</v>
      </c>
      <c r="F38" s="95">
        <f t="shared" si="5"/>
        <v>0</v>
      </c>
      <c r="G38" s="95">
        <f t="shared" si="5"/>
        <v>0</v>
      </c>
      <c r="H38" s="95">
        <f t="shared" si="5"/>
        <v>0</v>
      </c>
      <c r="I38" s="95">
        <f t="shared" si="5"/>
        <v>0</v>
      </c>
      <c r="J38" s="95">
        <f t="shared" si="5"/>
        <v>249643.58000000002</v>
      </c>
      <c r="K38" s="115"/>
      <c r="L38" s="67"/>
      <c r="M38" s="67"/>
      <c r="N38" s="67"/>
      <c r="O38" s="67"/>
    </row>
    <row r="39" spans="1:15 16384:16384" s="68" customFormat="1" ht="24.75" customHeight="1" thickBot="1" x14ac:dyDescent="0.3">
      <c r="A39" s="188" t="s">
        <v>191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90"/>
      <c r="L39" s="67"/>
      <c r="M39" s="67"/>
      <c r="N39" s="67"/>
      <c r="O39" s="67"/>
    </row>
    <row r="40" spans="1:15 16384:16384" s="68" customFormat="1" ht="57" customHeight="1" thickBot="1" x14ac:dyDescent="0.3">
      <c r="A40" s="85">
        <v>1</v>
      </c>
      <c r="B40" s="86" t="s">
        <v>14</v>
      </c>
      <c r="C40" s="84">
        <v>95000</v>
      </c>
      <c r="D40" s="84"/>
      <c r="E40" s="84">
        <v>20000</v>
      </c>
      <c r="F40" s="84"/>
      <c r="G40" s="84"/>
      <c r="H40" s="84"/>
      <c r="I40" s="84"/>
      <c r="J40" s="81">
        <f>SUM(C40:I40)</f>
        <v>115000</v>
      </c>
      <c r="K40" s="120" t="s">
        <v>235</v>
      </c>
      <c r="L40" s="67"/>
      <c r="M40" s="67"/>
      <c r="N40" s="67"/>
      <c r="O40" s="67"/>
    </row>
    <row r="41" spans="1:15 16384:16384" s="70" customFormat="1" ht="32.25" customHeight="1" thickBot="1" x14ac:dyDescent="0.25">
      <c r="A41" s="93"/>
      <c r="B41" s="94" t="s">
        <v>107</v>
      </c>
      <c r="C41" s="95">
        <f>SUM(C40)</f>
        <v>95000</v>
      </c>
      <c r="D41" s="95">
        <f t="shared" ref="D41:J41" si="6">SUM(D40)</f>
        <v>0</v>
      </c>
      <c r="E41" s="95">
        <f t="shared" si="6"/>
        <v>20000</v>
      </c>
      <c r="F41" s="95">
        <f t="shared" si="6"/>
        <v>0</v>
      </c>
      <c r="G41" s="95">
        <f t="shared" si="6"/>
        <v>0</v>
      </c>
      <c r="H41" s="95">
        <f t="shared" si="6"/>
        <v>0</v>
      </c>
      <c r="I41" s="95">
        <f t="shared" si="6"/>
        <v>0</v>
      </c>
      <c r="J41" s="95">
        <f t="shared" si="6"/>
        <v>115000</v>
      </c>
      <c r="K41" s="115"/>
      <c r="L41" s="69"/>
      <c r="M41" s="69"/>
      <c r="N41" s="69"/>
      <c r="O41" s="69"/>
    </row>
    <row r="42" spans="1:15 16384:16384" s="70" customFormat="1" ht="32.25" customHeight="1" thickBot="1" x14ac:dyDescent="0.25">
      <c r="A42" s="96"/>
      <c r="B42" s="97" t="s">
        <v>192</v>
      </c>
      <c r="C42" s="98">
        <f>C41+C38+C26+C21+C16</f>
        <v>601926.40000000002</v>
      </c>
      <c r="D42" s="98">
        <f t="shared" ref="D42:J42" si="7">D41+D38+D26+D21+D16</f>
        <v>1250541.6299999999</v>
      </c>
      <c r="E42" s="98">
        <f t="shared" si="7"/>
        <v>417932.94</v>
      </c>
      <c r="F42" s="98">
        <f t="shared" si="7"/>
        <v>54378</v>
      </c>
      <c r="G42" s="98">
        <f t="shared" si="7"/>
        <v>39653.230000000003</v>
      </c>
      <c r="H42" s="98">
        <f t="shared" si="7"/>
        <v>0</v>
      </c>
      <c r="I42" s="98">
        <f t="shared" si="7"/>
        <v>0</v>
      </c>
      <c r="J42" s="98">
        <f t="shared" si="7"/>
        <v>2364432.1999999997</v>
      </c>
      <c r="K42" s="116" t="s">
        <v>193</v>
      </c>
      <c r="L42" s="69"/>
      <c r="M42" s="69"/>
      <c r="N42" s="69"/>
      <c r="O42" s="69"/>
    </row>
    <row r="43" spans="1:15 16384:16384" s="68" customFormat="1" ht="28.5" customHeight="1" thickBot="1" x14ac:dyDescent="0.3">
      <c r="A43" s="164" t="s">
        <v>194</v>
      </c>
      <c r="B43" s="165"/>
      <c r="C43" s="165"/>
      <c r="D43" s="165"/>
      <c r="E43" s="165"/>
      <c r="F43" s="165"/>
      <c r="G43" s="165"/>
      <c r="H43" s="165"/>
      <c r="I43" s="165"/>
      <c r="J43" s="165"/>
      <c r="K43" s="166"/>
      <c r="L43" s="67"/>
      <c r="M43" s="67"/>
      <c r="N43" s="67"/>
      <c r="O43" s="67"/>
    </row>
    <row r="44" spans="1:15 16384:16384" s="68" customFormat="1" ht="27" customHeight="1" thickBot="1" x14ac:dyDescent="0.3">
      <c r="A44" s="179" t="s">
        <v>195</v>
      </c>
      <c r="B44" s="180"/>
      <c r="C44" s="180"/>
      <c r="D44" s="180"/>
      <c r="E44" s="180"/>
      <c r="F44" s="180"/>
      <c r="G44" s="180"/>
      <c r="H44" s="180"/>
      <c r="I44" s="180"/>
      <c r="J44" s="180"/>
      <c r="K44" s="181"/>
      <c r="L44" s="67"/>
      <c r="M44" s="67"/>
      <c r="N44" s="67"/>
      <c r="O44" s="67"/>
    </row>
    <row r="45" spans="1:15 16384:16384" s="130" customFormat="1" ht="42" customHeight="1" thickBot="1" x14ac:dyDescent="0.3">
      <c r="A45" s="125">
        <v>1</v>
      </c>
      <c r="B45" s="126" t="s">
        <v>31</v>
      </c>
      <c r="C45" s="127">
        <v>5000</v>
      </c>
      <c r="D45" s="127">
        <v>0</v>
      </c>
      <c r="E45" s="127">
        <v>40000</v>
      </c>
      <c r="F45" s="127">
        <v>0</v>
      </c>
      <c r="G45" s="127">
        <v>0</v>
      </c>
      <c r="H45" s="127">
        <v>0</v>
      </c>
      <c r="I45" s="127">
        <v>0</v>
      </c>
      <c r="J45" s="128">
        <f t="shared" si="0"/>
        <v>45000</v>
      </c>
      <c r="K45" s="131" t="s">
        <v>236</v>
      </c>
      <c r="L45" s="129"/>
      <c r="M45" s="129"/>
      <c r="N45" s="129"/>
      <c r="O45" s="129"/>
    </row>
    <row r="46" spans="1:15 16384:16384" s="68" customFormat="1" ht="42" customHeight="1" thickBot="1" x14ac:dyDescent="0.3">
      <c r="A46" s="85">
        <v>2</v>
      </c>
      <c r="B46" s="86" t="s">
        <v>22</v>
      </c>
      <c r="C46" s="84">
        <v>2000</v>
      </c>
      <c r="D46" s="84">
        <v>0</v>
      </c>
      <c r="E46" s="84">
        <v>5000</v>
      </c>
      <c r="F46" s="84">
        <v>0</v>
      </c>
      <c r="G46" s="84">
        <v>0</v>
      </c>
      <c r="H46" s="84">
        <v>0</v>
      </c>
      <c r="I46" s="84">
        <v>0</v>
      </c>
      <c r="J46" s="81">
        <f t="shared" si="0"/>
        <v>7000</v>
      </c>
      <c r="K46" s="120" t="s">
        <v>238</v>
      </c>
      <c r="L46" s="67"/>
      <c r="M46" s="67"/>
      <c r="N46" s="67"/>
      <c r="O46" s="67"/>
    </row>
    <row r="47" spans="1:15 16384:16384" s="68" customFormat="1" ht="59.25" customHeight="1" thickBot="1" x14ac:dyDescent="0.3">
      <c r="A47" s="85">
        <v>3</v>
      </c>
      <c r="B47" s="86" t="s">
        <v>23</v>
      </c>
      <c r="C47" s="84"/>
      <c r="D47" s="84"/>
      <c r="E47" s="84">
        <v>10000</v>
      </c>
      <c r="F47" s="84"/>
      <c r="G47" s="84"/>
      <c r="H47" s="84"/>
      <c r="I47" s="84"/>
      <c r="J47" s="81">
        <f t="shared" si="0"/>
        <v>10000</v>
      </c>
      <c r="K47" s="120" t="s">
        <v>237</v>
      </c>
      <c r="L47" s="67"/>
      <c r="M47" s="67"/>
      <c r="N47" s="67"/>
      <c r="O47" s="67"/>
      <c r="XFD47" s="106">
        <f>SUM(J47)</f>
        <v>10000</v>
      </c>
    </row>
    <row r="48" spans="1:15 16384:16384" s="68" customFormat="1" ht="59.25" customHeight="1" thickBot="1" x14ac:dyDescent="0.3">
      <c r="A48" s="85">
        <v>4</v>
      </c>
      <c r="B48" s="86" t="s">
        <v>24</v>
      </c>
      <c r="C48" s="84"/>
      <c r="D48" s="84"/>
      <c r="E48" s="84">
        <v>5000</v>
      </c>
      <c r="F48" s="84"/>
      <c r="G48" s="84"/>
      <c r="H48" s="84"/>
      <c r="I48" s="84"/>
      <c r="J48" s="81">
        <f t="shared" si="0"/>
        <v>5000</v>
      </c>
      <c r="K48" s="86" t="s">
        <v>238</v>
      </c>
      <c r="L48" s="67"/>
      <c r="M48" s="67"/>
      <c r="N48" s="67"/>
      <c r="O48" s="67"/>
    </row>
    <row r="49" spans="1:15" s="68" customFormat="1" ht="61.5" customHeight="1" thickBot="1" x14ac:dyDescent="0.3">
      <c r="A49" s="85">
        <v>5</v>
      </c>
      <c r="B49" s="86" t="s">
        <v>25</v>
      </c>
      <c r="C49" s="84"/>
      <c r="D49" s="84"/>
      <c r="E49" s="84">
        <v>42932.94</v>
      </c>
      <c r="F49" s="84"/>
      <c r="G49" s="84"/>
      <c r="H49" s="84"/>
      <c r="I49" s="84"/>
      <c r="J49" s="81">
        <f t="shared" si="0"/>
        <v>42932.94</v>
      </c>
      <c r="K49" s="120" t="s">
        <v>237</v>
      </c>
      <c r="L49" s="67"/>
      <c r="M49" s="67"/>
      <c r="N49" s="67"/>
      <c r="O49" s="67"/>
    </row>
    <row r="50" spans="1:15" s="138" customFormat="1" ht="93" customHeight="1" thickBot="1" x14ac:dyDescent="0.3">
      <c r="A50" s="133">
        <v>6</v>
      </c>
      <c r="B50" s="83" t="s">
        <v>26</v>
      </c>
      <c r="C50" s="134"/>
      <c r="D50" s="134"/>
      <c r="E50" s="134">
        <v>97000</v>
      </c>
      <c r="F50" s="134"/>
      <c r="G50" s="134"/>
      <c r="H50" s="134"/>
      <c r="I50" s="134"/>
      <c r="J50" s="135">
        <f t="shared" si="0"/>
        <v>97000</v>
      </c>
      <c r="K50" s="136" t="s">
        <v>239</v>
      </c>
      <c r="L50" s="137"/>
      <c r="M50" s="137"/>
      <c r="N50" s="137"/>
      <c r="O50" s="137"/>
    </row>
    <row r="51" spans="1:15" s="68" customFormat="1" ht="100.5" customHeight="1" thickBot="1" x14ac:dyDescent="0.3">
      <c r="A51" s="85">
        <v>7</v>
      </c>
      <c r="B51" s="86" t="s">
        <v>28</v>
      </c>
      <c r="C51" s="84" t="s">
        <v>27</v>
      </c>
      <c r="D51" s="84"/>
      <c r="E51" s="84"/>
      <c r="F51" s="84">
        <v>25200.400000000001</v>
      </c>
      <c r="G51" s="84"/>
      <c r="H51" s="84"/>
      <c r="I51" s="84"/>
      <c r="J51" s="81">
        <f t="shared" si="0"/>
        <v>25200.400000000001</v>
      </c>
      <c r="K51" s="123" t="s">
        <v>240</v>
      </c>
      <c r="L51" s="67"/>
      <c r="M51" s="67"/>
      <c r="N51" s="67"/>
      <c r="O51" s="67"/>
    </row>
    <row r="52" spans="1:15" s="68" customFormat="1" ht="102" customHeight="1" thickBot="1" x14ac:dyDescent="0.3">
      <c r="A52" s="85">
        <v>8</v>
      </c>
      <c r="B52" s="86" t="s">
        <v>29</v>
      </c>
      <c r="C52" s="84"/>
      <c r="D52" s="84"/>
      <c r="E52" s="84">
        <v>229444.36</v>
      </c>
      <c r="F52" s="84"/>
      <c r="G52" s="84"/>
      <c r="H52" s="84"/>
      <c r="I52" s="84"/>
      <c r="J52" s="81">
        <f t="shared" si="0"/>
        <v>229444.36</v>
      </c>
      <c r="K52" s="120" t="s">
        <v>239</v>
      </c>
      <c r="L52" s="67"/>
      <c r="M52" s="67"/>
      <c r="N52" s="67"/>
      <c r="O52" s="67"/>
    </row>
    <row r="53" spans="1:15" s="68" customFormat="1" ht="104.25" customHeight="1" thickBot="1" x14ac:dyDescent="0.3">
      <c r="A53" s="85">
        <v>9</v>
      </c>
      <c r="B53" s="86" t="s">
        <v>30</v>
      </c>
      <c r="C53" s="84"/>
      <c r="D53" s="84"/>
      <c r="E53" s="84">
        <v>62165.03</v>
      </c>
      <c r="F53" s="84"/>
      <c r="G53" s="84"/>
      <c r="H53" s="84"/>
      <c r="I53" s="84"/>
      <c r="J53" s="81">
        <f t="shared" si="0"/>
        <v>62165.03</v>
      </c>
      <c r="K53" s="120" t="s">
        <v>239</v>
      </c>
      <c r="L53" s="67"/>
      <c r="M53" s="67"/>
      <c r="N53" s="67"/>
      <c r="O53" s="67"/>
    </row>
    <row r="54" spans="1:15" s="138" customFormat="1" ht="63.75" customHeight="1" thickBot="1" x14ac:dyDescent="0.3">
      <c r="A54" s="133">
        <v>10</v>
      </c>
      <c r="B54" s="83" t="s">
        <v>308</v>
      </c>
      <c r="C54" s="134"/>
      <c r="D54" s="134"/>
      <c r="E54" s="134">
        <v>11461.98</v>
      </c>
      <c r="F54" s="134"/>
      <c r="G54" s="134"/>
      <c r="H54" s="134"/>
      <c r="I54" s="134"/>
      <c r="J54" s="135">
        <f t="shared" si="0"/>
        <v>11461.98</v>
      </c>
      <c r="K54" s="136" t="s">
        <v>241</v>
      </c>
      <c r="L54" s="137"/>
      <c r="M54" s="137"/>
      <c r="N54" s="137"/>
      <c r="O54" s="137"/>
    </row>
    <row r="55" spans="1:15" s="68" customFormat="1" ht="55.5" customHeight="1" thickBot="1" x14ac:dyDescent="0.3">
      <c r="A55" s="85">
        <v>11</v>
      </c>
      <c r="B55" s="86" t="s">
        <v>32</v>
      </c>
      <c r="C55" s="84"/>
      <c r="D55" s="84"/>
      <c r="E55" s="84">
        <v>106102.6</v>
      </c>
      <c r="F55" s="84"/>
      <c r="G55" s="84"/>
      <c r="H55" s="84"/>
      <c r="I55" s="84"/>
      <c r="J55" s="81">
        <f t="shared" si="0"/>
        <v>106102.6</v>
      </c>
      <c r="K55" s="120" t="s">
        <v>239</v>
      </c>
      <c r="L55" s="67"/>
      <c r="M55" s="67"/>
      <c r="N55" s="67"/>
      <c r="O55" s="67"/>
    </row>
    <row r="56" spans="1:15" s="130" customFormat="1" ht="61.5" customHeight="1" thickBot="1" x14ac:dyDescent="0.3">
      <c r="A56" s="125">
        <v>12</v>
      </c>
      <c r="B56" s="126" t="s">
        <v>45</v>
      </c>
      <c r="C56" s="127"/>
      <c r="D56" s="127"/>
      <c r="E56" s="127">
        <v>30000</v>
      </c>
      <c r="F56" s="127"/>
      <c r="G56" s="127"/>
      <c r="H56" s="127"/>
      <c r="I56" s="127"/>
      <c r="J56" s="128">
        <f t="shared" si="0"/>
        <v>30000</v>
      </c>
      <c r="K56" s="131" t="s">
        <v>239</v>
      </c>
      <c r="L56" s="129"/>
      <c r="M56" s="129"/>
      <c r="N56" s="129"/>
      <c r="O56" s="129"/>
    </row>
    <row r="57" spans="1:15" s="70" customFormat="1" ht="36.75" customHeight="1" thickBot="1" x14ac:dyDescent="0.25">
      <c r="A57" s="93"/>
      <c r="B57" s="94" t="s">
        <v>107</v>
      </c>
      <c r="C57" s="95">
        <f t="shared" ref="C57:J57" si="8">SUM(C45:C56)</f>
        <v>7000</v>
      </c>
      <c r="D57" s="95">
        <f t="shared" si="8"/>
        <v>0</v>
      </c>
      <c r="E57" s="95">
        <f t="shared" si="8"/>
        <v>639106.90999999992</v>
      </c>
      <c r="F57" s="95">
        <f t="shared" si="8"/>
        <v>25200.400000000001</v>
      </c>
      <c r="G57" s="95">
        <f t="shared" si="8"/>
        <v>0</v>
      </c>
      <c r="H57" s="95">
        <f t="shared" si="8"/>
        <v>0</v>
      </c>
      <c r="I57" s="95">
        <f t="shared" si="8"/>
        <v>0</v>
      </c>
      <c r="J57" s="95">
        <f t="shared" si="8"/>
        <v>671307.30999999994</v>
      </c>
      <c r="K57" s="115"/>
      <c r="L57" s="69"/>
      <c r="M57" s="69"/>
      <c r="N57" s="69"/>
      <c r="O57" s="69"/>
    </row>
    <row r="58" spans="1:15" s="68" customFormat="1" ht="27.75" customHeight="1" thickBot="1" x14ac:dyDescent="0.3">
      <c r="A58" s="179" t="s">
        <v>196</v>
      </c>
      <c r="B58" s="180"/>
      <c r="C58" s="180"/>
      <c r="D58" s="180"/>
      <c r="E58" s="180"/>
      <c r="F58" s="180"/>
      <c r="G58" s="180"/>
      <c r="H58" s="180"/>
      <c r="I58" s="180"/>
      <c r="J58" s="180"/>
      <c r="K58" s="181"/>
      <c r="L58" s="67"/>
      <c r="M58" s="67"/>
      <c r="N58" s="67"/>
      <c r="O58" s="67"/>
    </row>
    <row r="59" spans="1:15" s="68" customFormat="1" ht="61.5" customHeight="1" thickBot="1" x14ac:dyDescent="0.3">
      <c r="A59" s="85">
        <v>1</v>
      </c>
      <c r="B59" s="86" t="s">
        <v>220</v>
      </c>
      <c r="C59" s="84">
        <v>8000</v>
      </c>
      <c r="D59" s="84"/>
      <c r="E59" s="84">
        <v>10733.23</v>
      </c>
      <c r="F59" s="84"/>
      <c r="G59" s="84"/>
      <c r="H59" s="84"/>
      <c r="I59" s="84"/>
      <c r="J59" s="81">
        <f t="shared" si="0"/>
        <v>18733.23</v>
      </c>
      <c r="K59" s="120" t="s">
        <v>242</v>
      </c>
      <c r="L59" s="67"/>
      <c r="M59" s="67"/>
      <c r="N59" s="67"/>
      <c r="O59" s="67"/>
    </row>
    <row r="60" spans="1:15" s="68" customFormat="1" ht="46.5" customHeight="1" thickBot="1" x14ac:dyDescent="0.3">
      <c r="A60" s="85">
        <v>2</v>
      </c>
      <c r="B60" s="86" t="s">
        <v>44</v>
      </c>
      <c r="C60" s="84"/>
      <c r="D60" s="84"/>
      <c r="E60" s="84">
        <v>10000</v>
      </c>
      <c r="F60" s="84"/>
      <c r="G60" s="84"/>
      <c r="H60" s="84"/>
      <c r="I60" s="84"/>
      <c r="J60" s="81">
        <f t="shared" si="0"/>
        <v>10000</v>
      </c>
      <c r="K60" s="120" t="s">
        <v>243</v>
      </c>
      <c r="L60" s="67"/>
      <c r="M60" s="67"/>
      <c r="N60" s="67"/>
      <c r="O60" s="67"/>
    </row>
    <row r="61" spans="1:15" s="145" customFormat="1" ht="84.75" customHeight="1" thickBot="1" x14ac:dyDescent="0.3">
      <c r="A61" s="139">
        <v>3</v>
      </c>
      <c r="B61" s="140" t="s">
        <v>312</v>
      </c>
      <c r="C61" s="141"/>
      <c r="D61" s="141"/>
      <c r="E61" s="141">
        <v>58138.21</v>
      </c>
      <c r="F61" s="141"/>
      <c r="G61" s="141"/>
      <c r="H61" s="141"/>
      <c r="I61" s="141"/>
      <c r="J61" s="142">
        <f t="shared" si="0"/>
        <v>58138.21</v>
      </c>
      <c r="K61" s="143" t="s">
        <v>292</v>
      </c>
      <c r="L61" s="144"/>
      <c r="M61" s="144"/>
      <c r="N61" s="144"/>
      <c r="O61" s="144"/>
    </row>
    <row r="62" spans="1:15" s="151" customFormat="1" ht="72.75" customHeight="1" thickBot="1" x14ac:dyDescent="0.3">
      <c r="A62" s="146">
        <v>4</v>
      </c>
      <c r="B62" s="147" t="s">
        <v>33</v>
      </c>
      <c r="C62" s="148"/>
      <c r="D62" s="148"/>
      <c r="E62" s="148">
        <v>40000</v>
      </c>
      <c r="F62" s="148"/>
      <c r="G62" s="148"/>
      <c r="H62" s="148"/>
      <c r="I62" s="148"/>
      <c r="J62" s="149">
        <f t="shared" si="0"/>
        <v>40000</v>
      </c>
      <c r="K62" s="147" t="s">
        <v>244</v>
      </c>
      <c r="L62" s="150"/>
      <c r="M62" s="150"/>
      <c r="N62" s="150"/>
      <c r="O62" s="150"/>
    </row>
    <row r="63" spans="1:15" s="68" customFormat="1" ht="69" customHeight="1" thickBot="1" x14ac:dyDescent="0.3">
      <c r="A63" s="85">
        <v>5</v>
      </c>
      <c r="B63" s="86" t="s">
        <v>34</v>
      </c>
      <c r="C63" s="84"/>
      <c r="D63" s="84"/>
      <c r="E63" s="84">
        <v>63832.53</v>
      </c>
      <c r="F63" s="84"/>
      <c r="G63" s="84"/>
      <c r="H63" s="84"/>
      <c r="I63" s="84"/>
      <c r="J63" s="81">
        <f t="shared" si="0"/>
        <v>63832.53</v>
      </c>
      <c r="K63" s="86" t="s">
        <v>244</v>
      </c>
      <c r="L63" s="67"/>
      <c r="M63" s="67"/>
      <c r="N63" s="67"/>
      <c r="O63" s="67"/>
    </row>
    <row r="64" spans="1:15" s="157" customFormat="1" ht="64.5" customHeight="1" thickBot="1" x14ac:dyDescent="0.3">
      <c r="A64" s="152">
        <v>6</v>
      </c>
      <c r="B64" s="153" t="s">
        <v>68</v>
      </c>
      <c r="C64" s="154"/>
      <c r="D64" s="154"/>
      <c r="E64" s="154">
        <v>66977</v>
      </c>
      <c r="F64" s="154"/>
      <c r="G64" s="154"/>
      <c r="H64" s="154"/>
      <c r="I64" s="154"/>
      <c r="J64" s="155">
        <f t="shared" si="0"/>
        <v>66977</v>
      </c>
      <c r="K64" s="153" t="s">
        <v>244</v>
      </c>
      <c r="L64" s="156"/>
      <c r="M64" s="156"/>
      <c r="N64" s="156"/>
      <c r="O64" s="156"/>
    </row>
    <row r="65" spans="1:15" s="68" customFormat="1" ht="73.5" customHeight="1" thickBot="1" x14ac:dyDescent="0.3">
      <c r="A65" s="85">
        <v>7</v>
      </c>
      <c r="B65" s="86" t="s">
        <v>35</v>
      </c>
      <c r="C65" s="84"/>
      <c r="D65" s="84"/>
      <c r="E65" s="84">
        <v>5000</v>
      </c>
      <c r="F65" s="84"/>
      <c r="G65" s="84"/>
      <c r="H65" s="84"/>
      <c r="I65" s="84"/>
      <c r="J65" s="81">
        <f t="shared" si="0"/>
        <v>5000</v>
      </c>
      <c r="K65" s="120" t="s">
        <v>245</v>
      </c>
      <c r="L65" s="67"/>
      <c r="M65" s="67"/>
      <c r="N65" s="67"/>
      <c r="O65" s="67"/>
    </row>
    <row r="66" spans="1:15" s="130" customFormat="1" ht="80.25" customHeight="1" thickBot="1" x14ac:dyDescent="0.3">
      <c r="A66" s="125">
        <v>8</v>
      </c>
      <c r="B66" s="126" t="s">
        <v>311</v>
      </c>
      <c r="C66" s="127"/>
      <c r="D66" s="127"/>
      <c r="E66" s="127">
        <v>39965.599999999999</v>
      </c>
      <c r="F66" s="127"/>
      <c r="G66" s="127"/>
      <c r="H66" s="127"/>
      <c r="I66" s="127"/>
      <c r="J66" s="128">
        <f t="shared" si="0"/>
        <v>39965.599999999999</v>
      </c>
      <c r="K66" s="131" t="s">
        <v>246</v>
      </c>
      <c r="L66" s="129"/>
      <c r="M66" s="129"/>
      <c r="N66" s="129"/>
      <c r="O66" s="129"/>
    </row>
    <row r="67" spans="1:15" s="151" customFormat="1" ht="123.75" customHeight="1" thickBot="1" x14ac:dyDescent="0.3">
      <c r="A67" s="146">
        <v>9</v>
      </c>
      <c r="B67" s="147" t="s">
        <v>132</v>
      </c>
      <c r="C67" s="148"/>
      <c r="D67" s="148"/>
      <c r="E67" s="148">
        <v>107332.34</v>
      </c>
      <c r="F67" s="148"/>
      <c r="G67" s="148"/>
      <c r="H67" s="148"/>
      <c r="I67" s="148"/>
      <c r="J67" s="149">
        <f t="shared" si="0"/>
        <v>107332.34</v>
      </c>
      <c r="K67" s="147" t="s">
        <v>244</v>
      </c>
      <c r="L67" s="150"/>
      <c r="M67" s="150"/>
      <c r="N67" s="150"/>
      <c r="O67" s="150"/>
    </row>
    <row r="68" spans="1:15" s="70" customFormat="1" ht="31.5" customHeight="1" thickBot="1" x14ac:dyDescent="0.25">
      <c r="A68" s="93"/>
      <c r="B68" s="94" t="s">
        <v>107</v>
      </c>
      <c r="C68" s="95">
        <f t="shared" ref="C68:J68" si="9">SUM(C59:C67)</f>
        <v>8000</v>
      </c>
      <c r="D68" s="95">
        <f t="shared" si="9"/>
        <v>0</v>
      </c>
      <c r="E68" s="95">
        <f t="shared" si="9"/>
        <v>401978.91000000003</v>
      </c>
      <c r="F68" s="95">
        <f t="shared" si="9"/>
        <v>0</v>
      </c>
      <c r="G68" s="95">
        <f t="shared" si="9"/>
        <v>0</v>
      </c>
      <c r="H68" s="95">
        <f t="shared" si="9"/>
        <v>0</v>
      </c>
      <c r="I68" s="95">
        <f t="shared" si="9"/>
        <v>0</v>
      </c>
      <c r="J68" s="95">
        <f t="shared" si="9"/>
        <v>409978.90999999992</v>
      </c>
      <c r="K68" s="115"/>
      <c r="L68" s="69"/>
      <c r="M68" s="69"/>
      <c r="N68" s="69"/>
      <c r="O68" s="69"/>
    </row>
    <row r="69" spans="1:15" s="68" customFormat="1" ht="27.75" customHeight="1" thickBot="1" x14ac:dyDescent="0.3">
      <c r="A69" s="170" t="s">
        <v>197</v>
      </c>
      <c r="B69" s="171"/>
      <c r="C69" s="171"/>
      <c r="D69" s="171"/>
      <c r="E69" s="171"/>
      <c r="F69" s="171"/>
      <c r="G69" s="171"/>
      <c r="H69" s="171"/>
      <c r="I69" s="171"/>
      <c r="J69" s="171"/>
      <c r="K69" s="172"/>
      <c r="L69" s="67"/>
      <c r="M69" s="67"/>
      <c r="N69" s="67"/>
      <c r="O69" s="67"/>
    </row>
    <row r="70" spans="1:15" s="68" customFormat="1" ht="27.75" customHeight="1" thickBot="1" x14ac:dyDescent="0.3">
      <c r="A70" s="85">
        <v>1</v>
      </c>
      <c r="B70" s="92" t="s">
        <v>104</v>
      </c>
      <c r="C70" s="84"/>
      <c r="D70" s="84">
        <v>221604.25</v>
      </c>
      <c r="E70" s="84"/>
      <c r="F70" s="84"/>
      <c r="G70" s="84"/>
      <c r="H70" s="84"/>
      <c r="I70" s="84"/>
      <c r="J70" s="81">
        <f>SUM(C70:I70)</f>
        <v>221604.25</v>
      </c>
      <c r="K70" s="111" t="s">
        <v>222</v>
      </c>
      <c r="L70" s="67"/>
      <c r="M70" s="67"/>
      <c r="N70" s="67"/>
      <c r="O70" s="67"/>
    </row>
    <row r="71" spans="1:15" s="68" customFormat="1" ht="46.5" customHeight="1" thickBot="1" x14ac:dyDescent="0.3">
      <c r="A71" s="85">
        <v>2</v>
      </c>
      <c r="B71" s="86" t="s">
        <v>135</v>
      </c>
      <c r="C71" s="84"/>
      <c r="D71" s="84"/>
      <c r="E71" s="84"/>
      <c r="F71" s="84"/>
      <c r="G71" s="84"/>
      <c r="H71" s="84"/>
      <c r="I71" s="84">
        <v>15000</v>
      </c>
      <c r="J71" s="81"/>
      <c r="K71" s="120" t="s">
        <v>247</v>
      </c>
      <c r="L71" s="67"/>
      <c r="M71" s="67"/>
      <c r="N71" s="67"/>
      <c r="O71" s="67"/>
    </row>
    <row r="72" spans="1:15" s="68" customFormat="1" ht="78.75" customHeight="1" thickBot="1" x14ac:dyDescent="0.3">
      <c r="A72" s="85">
        <v>3</v>
      </c>
      <c r="B72" s="86" t="s">
        <v>50</v>
      </c>
      <c r="C72" s="84">
        <v>1600</v>
      </c>
      <c r="D72" s="84">
        <v>2000</v>
      </c>
      <c r="E72" s="84">
        <v>5000</v>
      </c>
      <c r="F72" s="84"/>
      <c r="G72" s="84"/>
      <c r="H72" s="84"/>
      <c r="I72" s="84"/>
      <c r="J72" s="81">
        <f t="shared" si="0"/>
        <v>8600</v>
      </c>
      <c r="K72" s="120" t="s">
        <v>250</v>
      </c>
      <c r="L72" s="67"/>
      <c r="M72" s="67"/>
      <c r="N72" s="67"/>
      <c r="O72" s="67"/>
    </row>
    <row r="73" spans="1:15" s="68" customFormat="1" ht="90.75" customHeight="1" thickBot="1" x14ac:dyDescent="0.3">
      <c r="A73" s="85">
        <v>4</v>
      </c>
      <c r="B73" s="86" t="s">
        <v>51</v>
      </c>
      <c r="C73" s="84"/>
      <c r="D73" s="84">
        <v>3000</v>
      </c>
      <c r="E73" s="84">
        <v>20000</v>
      </c>
      <c r="F73" s="84"/>
      <c r="G73" s="84"/>
      <c r="H73" s="84"/>
      <c r="I73" s="84"/>
      <c r="J73" s="81">
        <f t="shared" si="0"/>
        <v>23000</v>
      </c>
      <c r="K73" s="120" t="s">
        <v>293</v>
      </c>
      <c r="L73" s="67"/>
      <c r="M73" s="67"/>
      <c r="N73" s="67"/>
      <c r="O73" s="67"/>
    </row>
    <row r="74" spans="1:15" s="68" customFormat="1" ht="53.25" customHeight="1" thickBot="1" x14ac:dyDescent="0.3">
      <c r="A74" s="85">
        <v>5</v>
      </c>
      <c r="B74" s="86" t="s">
        <v>52</v>
      </c>
      <c r="C74" s="84">
        <v>1726.31</v>
      </c>
      <c r="D74" s="84"/>
      <c r="E74" s="84">
        <v>10000</v>
      </c>
      <c r="F74" s="84"/>
      <c r="G74" s="84"/>
      <c r="H74" s="84"/>
      <c r="I74" s="84"/>
      <c r="J74" s="81">
        <f t="shared" ref="J74:J154" si="10">SUM(C74:I74)</f>
        <v>11726.31</v>
      </c>
      <c r="K74" s="86" t="s">
        <v>248</v>
      </c>
      <c r="L74" s="67"/>
      <c r="M74" s="67"/>
      <c r="N74" s="67"/>
      <c r="O74" s="67"/>
    </row>
    <row r="75" spans="1:15" s="68" customFormat="1" ht="81" customHeight="1" thickBot="1" x14ac:dyDescent="0.3">
      <c r="A75" s="85">
        <v>6</v>
      </c>
      <c r="B75" s="86" t="s">
        <v>36</v>
      </c>
      <c r="C75" s="84"/>
      <c r="D75" s="84"/>
      <c r="E75" s="84">
        <v>10000</v>
      </c>
      <c r="F75" s="84"/>
      <c r="G75" s="84"/>
      <c r="H75" s="84"/>
      <c r="I75" s="84"/>
      <c r="J75" s="81">
        <f t="shared" si="10"/>
        <v>10000</v>
      </c>
      <c r="K75" s="86" t="s">
        <v>294</v>
      </c>
      <c r="L75" s="67"/>
      <c r="M75" s="67"/>
      <c r="N75" s="67"/>
      <c r="O75" s="67"/>
    </row>
    <row r="76" spans="1:15" s="68" customFormat="1" ht="59.25" customHeight="1" thickBot="1" x14ac:dyDescent="0.3">
      <c r="A76" s="85">
        <v>7</v>
      </c>
      <c r="B76" s="86" t="s">
        <v>53</v>
      </c>
      <c r="C76" s="84">
        <v>500</v>
      </c>
      <c r="D76" s="84"/>
      <c r="E76" s="84">
        <v>5000</v>
      </c>
      <c r="F76" s="84"/>
      <c r="G76" s="84"/>
      <c r="H76" s="84"/>
      <c r="I76" s="84"/>
      <c r="J76" s="81">
        <f t="shared" si="10"/>
        <v>5500</v>
      </c>
      <c r="K76" s="86" t="s">
        <v>295</v>
      </c>
      <c r="L76" s="67"/>
      <c r="M76" s="67"/>
      <c r="N76" s="67"/>
      <c r="O76" s="67"/>
    </row>
    <row r="77" spans="1:15" s="68" customFormat="1" ht="61.5" customHeight="1" thickBot="1" x14ac:dyDescent="0.3">
      <c r="A77" s="85">
        <v>8</v>
      </c>
      <c r="B77" s="86" t="s">
        <v>37</v>
      </c>
      <c r="C77" s="84"/>
      <c r="D77" s="84"/>
      <c r="E77" s="84"/>
      <c r="F77" s="84"/>
      <c r="G77" s="84"/>
      <c r="H77" s="84"/>
      <c r="I77" s="84">
        <v>11700</v>
      </c>
      <c r="J77" s="81">
        <f t="shared" si="10"/>
        <v>11700</v>
      </c>
      <c r="K77" s="120" t="s">
        <v>249</v>
      </c>
      <c r="L77" s="67"/>
      <c r="M77" s="67"/>
      <c r="N77" s="67"/>
      <c r="O77" s="67"/>
    </row>
    <row r="78" spans="1:15" s="130" customFormat="1" ht="39.75" customHeight="1" thickBot="1" x14ac:dyDescent="0.3">
      <c r="A78" s="125">
        <v>9</v>
      </c>
      <c r="B78" s="126" t="s">
        <v>38</v>
      </c>
      <c r="C78" s="127"/>
      <c r="D78" s="127">
        <v>5000</v>
      </c>
      <c r="E78" s="127"/>
      <c r="F78" s="127"/>
      <c r="G78" s="127"/>
      <c r="H78" s="127"/>
      <c r="I78" s="127">
        <v>3300</v>
      </c>
      <c r="J78" s="128">
        <f t="shared" si="10"/>
        <v>8300</v>
      </c>
      <c r="K78" s="131" t="s">
        <v>223</v>
      </c>
      <c r="L78" s="129"/>
      <c r="M78" s="129"/>
      <c r="N78" s="129"/>
      <c r="O78" s="129"/>
    </row>
    <row r="79" spans="1:15" s="68" customFormat="1" ht="75" customHeight="1" thickBot="1" x14ac:dyDescent="0.3">
      <c r="A79" s="85">
        <v>10</v>
      </c>
      <c r="B79" s="86" t="s">
        <v>54</v>
      </c>
      <c r="C79" s="84">
        <v>2000</v>
      </c>
      <c r="D79" s="84"/>
      <c r="E79" s="84">
        <v>10000</v>
      </c>
      <c r="F79" s="84"/>
      <c r="G79" s="84"/>
      <c r="H79" s="84"/>
      <c r="I79" s="84"/>
      <c r="J79" s="81">
        <f t="shared" si="10"/>
        <v>12000</v>
      </c>
      <c r="K79" s="86" t="s">
        <v>296</v>
      </c>
      <c r="L79" s="67"/>
      <c r="M79" s="67"/>
      <c r="N79" s="67"/>
      <c r="O79" s="67"/>
    </row>
    <row r="80" spans="1:15" s="68" customFormat="1" ht="77.25" customHeight="1" thickBot="1" x14ac:dyDescent="0.3">
      <c r="A80" s="85">
        <v>11</v>
      </c>
      <c r="B80" s="86" t="s">
        <v>55</v>
      </c>
      <c r="C80" s="84"/>
      <c r="D80" s="84"/>
      <c r="E80" s="84">
        <v>20000</v>
      </c>
      <c r="F80" s="84"/>
      <c r="G80" s="84"/>
      <c r="H80" s="84"/>
      <c r="I80" s="84"/>
      <c r="J80" s="81">
        <f t="shared" si="10"/>
        <v>20000</v>
      </c>
      <c r="K80" s="120" t="s">
        <v>232</v>
      </c>
      <c r="L80" s="67"/>
      <c r="M80" s="67"/>
      <c r="N80" s="67"/>
      <c r="O80" s="67"/>
    </row>
    <row r="81" spans="1:15" s="68" customFormat="1" ht="72.75" customHeight="1" thickBot="1" x14ac:dyDescent="0.3">
      <c r="A81" s="85">
        <v>12</v>
      </c>
      <c r="B81" s="86" t="s">
        <v>56</v>
      </c>
      <c r="C81" s="84"/>
      <c r="D81" s="84"/>
      <c r="E81" s="84">
        <v>20000</v>
      </c>
      <c r="F81" s="84"/>
      <c r="G81" s="84"/>
      <c r="H81" s="84"/>
      <c r="I81" s="84"/>
      <c r="J81" s="81">
        <f t="shared" si="10"/>
        <v>20000</v>
      </c>
      <c r="K81" s="120" t="s">
        <v>268</v>
      </c>
      <c r="L81" s="67"/>
      <c r="M81" s="67"/>
      <c r="N81" s="67"/>
      <c r="O81" s="67"/>
    </row>
    <row r="82" spans="1:15" s="138" customFormat="1" ht="57" customHeight="1" thickBot="1" x14ac:dyDescent="0.3">
      <c r="A82" s="133">
        <v>13</v>
      </c>
      <c r="B82" s="83" t="s">
        <v>57</v>
      </c>
      <c r="C82" s="134"/>
      <c r="D82" s="134"/>
      <c r="E82" s="134">
        <v>130000</v>
      </c>
      <c r="F82" s="134"/>
      <c r="G82" s="134"/>
      <c r="H82" s="134"/>
      <c r="I82" s="134"/>
      <c r="J82" s="135">
        <f t="shared" si="10"/>
        <v>130000</v>
      </c>
      <c r="K82" s="83" t="s">
        <v>297</v>
      </c>
      <c r="L82" s="137"/>
      <c r="M82" s="137"/>
      <c r="N82" s="137"/>
      <c r="O82" s="137"/>
    </row>
    <row r="83" spans="1:15" s="68" customFormat="1" ht="79.5" customHeight="1" thickBot="1" x14ac:dyDescent="0.3">
      <c r="A83" s="85">
        <v>14</v>
      </c>
      <c r="B83" s="86" t="s">
        <v>58</v>
      </c>
      <c r="C83" s="84"/>
      <c r="D83" s="84"/>
      <c r="E83" s="84">
        <v>20000</v>
      </c>
      <c r="F83" s="84"/>
      <c r="G83" s="84"/>
      <c r="H83" s="84"/>
      <c r="I83" s="84"/>
      <c r="J83" s="81">
        <f t="shared" si="10"/>
        <v>20000</v>
      </c>
      <c r="K83" s="121" t="s">
        <v>298</v>
      </c>
      <c r="L83" s="67"/>
      <c r="M83" s="67"/>
      <c r="N83" s="67"/>
      <c r="O83" s="67"/>
    </row>
    <row r="84" spans="1:15" s="68" customFormat="1" ht="79.5" customHeight="1" thickBot="1" x14ac:dyDescent="0.3">
      <c r="A84" s="85">
        <v>15</v>
      </c>
      <c r="B84" s="86" t="s">
        <v>59</v>
      </c>
      <c r="C84" s="84"/>
      <c r="D84" s="84"/>
      <c r="E84" s="84">
        <v>10000</v>
      </c>
      <c r="F84" s="84"/>
      <c r="G84" s="84"/>
      <c r="H84" s="84"/>
      <c r="I84" s="84"/>
      <c r="J84" s="81">
        <f t="shared" si="10"/>
        <v>10000</v>
      </c>
      <c r="K84" s="121" t="s">
        <v>298</v>
      </c>
      <c r="L84" s="67"/>
      <c r="M84" s="67"/>
      <c r="N84" s="67"/>
      <c r="O84" s="67"/>
    </row>
    <row r="85" spans="1:15" s="70" customFormat="1" ht="33" customHeight="1" thickBot="1" x14ac:dyDescent="0.25">
      <c r="A85" s="93"/>
      <c r="B85" s="94" t="s">
        <v>107</v>
      </c>
      <c r="C85" s="95">
        <f>SUM(C70:C84)</f>
        <v>5826.3099999999995</v>
      </c>
      <c r="D85" s="95">
        <f t="shared" ref="D85:I85" si="11">SUM(D70:D84)</f>
        <v>231604.25</v>
      </c>
      <c r="E85" s="95">
        <f t="shared" si="11"/>
        <v>260000</v>
      </c>
      <c r="F85" s="95">
        <f t="shared" si="11"/>
        <v>0</v>
      </c>
      <c r="G85" s="95">
        <f t="shared" si="11"/>
        <v>0</v>
      </c>
      <c r="H85" s="95">
        <f t="shared" si="11"/>
        <v>0</v>
      </c>
      <c r="I85" s="95">
        <f t="shared" si="11"/>
        <v>30000</v>
      </c>
      <c r="J85" s="95">
        <f>SUM(C85:I85)</f>
        <v>527430.56000000006</v>
      </c>
      <c r="K85" s="115"/>
      <c r="L85" s="69"/>
      <c r="M85" s="69"/>
      <c r="N85" s="69"/>
      <c r="O85" s="69"/>
    </row>
    <row r="86" spans="1:15" s="68" customFormat="1" ht="30" customHeight="1" thickBot="1" x14ac:dyDescent="0.3">
      <c r="A86" s="170" t="s">
        <v>198</v>
      </c>
      <c r="B86" s="171"/>
      <c r="C86" s="171"/>
      <c r="D86" s="171"/>
      <c r="E86" s="171"/>
      <c r="F86" s="171"/>
      <c r="G86" s="171"/>
      <c r="H86" s="171"/>
      <c r="I86" s="171"/>
      <c r="J86" s="171"/>
      <c r="K86" s="172"/>
      <c r="L86" s="67"/>
      <c r="M86" s="67"/>
      <c r="N86" s="67"/>
      <c r="O86" s="67"/>
    </row>
    <row r="87" spans="1:15" s="68" customFormat="1" ht="29.25" customHeight="1" thickBot="1" x14ac:dyDescent="0.3">
      <c r="A87" s="85">
        <v>1</v>
      </c>
      <c r="B87" s="92" t="s">
        <v>104</v>
      </c>
      <c r="C87" s="84"/>
      <c r="D87" s="84">
        <v>162845.71</v>
      </c>
      <c r="E87" s="84"/>
      <c r="F87" s="84"/>
      <c r="G87" s="84"/>
      <c r="H87" s="84"/>
      <c r="I87" s="84"/>
      <c r="J87" s="81">
        <f>SUM(C87:I87)</f>
        <v>162845.71</v>
      </c>
      <c r="K87" s="120" t="s">
        <v>222</v>
      </c>
      <c r="L87" s="67"/>
      <c r="M87" s="67"/>
      <c r="N87" s="67"/>
      <c r="O87" s="67"/>
    </row>
    <row r="88" spans="1:15" s="130" customFormat="1" ht="153.75" customHeight="1" thickBot="1" x14ac:dyDescent="0.3">
      <c r="A88" s="125">
        <v>2</v>
      </c>
      <c r="B88" s="126" t="s">
        <v>165</v>
      </c>
      <c r="C88" s="127"/>
      <c r="D88" s="127"/>
      <c r="E88" s="127">
        <v>80000</v>
      </c>
      <c r="F88" s="127"/>
      <c r="G88" s="127"/>
      <c r="H88" s="127"/>
      <c r="I88" s="127"/>
      <c r="J88" s="128">
        <f>SUM(C88:I88)</f>
        <v>80000</v>
      </c>
      <c r="K88" s="126" t="s">
        <v>251</v>
      </c>
      <c r="L88" s="129"/>
      <c r="M88" s="129"/>
      <c r="N88" s="129"/>
      <c r="O88" s="129"/>
    </row>
    <row r="89" spans="1:15" s="130" customFormat="1" ht="102" customHeight="1" thickBot="1" x14ac:dyDescent="0.3">
      <c r="A89" s="125">
        <v>3</v>
      </c>
      <c r="B89" s="126" t="s">
        <v>39</v>
      </c>
      <c r="C89" s="127">
        <v>6000</v>
      </c>
      <c r="D89" s="127"/>
      <c r="E89" s="127"/>
      <c r="F89" s="127"/>
      <c r="G89" s="127"/>
      <c r="H89" s="127"/>
      <c r="I89" s="127"/>
      <c r="J89" s="128">
        <f t="shared" si="10"/>
        <v>6000</v>
      </c>
      <c r="K89" s="126" t="s">
        <v>252</v>
      </c>
      <c r="L89" s="129"/>
      <c r="M89" s="129"/>
      <c r="N89" s="129"/>
      <c r="O89" s="129"/>
    </row>
    <row r="90" spans="1:15" s="68" customFormat="1" ht="46.5" customHeight="1" thickBot="1" x14ac:dyDescent="0.3">
      <c r="A90" s="85">
        <v>4</v>
      </c>
      <c r="B90" s="86" t="s">
        <v>40</v>
      </c>
      <c r="C90" s="84">
        <v>5000</v>
      </c>
      <c r="D90" s="84"/>
      <c r="E90" s="84">
        <v>20000</v>
      </c>
      <c r="F90" s="84"/>
      <c r="G90" s="84"/>
      <c r="H90" s="84"/>
      <c r="I90" s="84"/>
      <c r="J90" s="81">
        <f t="shared" si="10"/>
        <v>25000</v>
      </c>
      <c r="K90" s="120" t="s">
        <v>251</v>
      </c>
      <c r="L90" s="67"/>
      <c r="M90" s="67"/>
      <c r="N90" s="67"/>
      <c r="O90" s="67"/>
    </row>
    <row r="91" spans="1:15" s="130" customFormat="1" ht="79.5" customHeight="1" thickBot="1" x14ac:dyDescent="0.3">
      <c r="A91" s="125">
        <v>5</v>
      </c>
      <c r="B91" s="126" t="s">
        <v>216</v>
      </c>
      <c r="C91" s="127"/>
      <c r="D91" s="127"/>
      <c r="E91" s="127">
        <v>30000</v>
      </c>
      <c r="F91" s="127"/>
      <c r="G91" s="127"/>
      <c r="H91" s="127"/>
      <c r="I91" s="127"/>
      <c r="J91" s="128">
        <f t="shared" si="10"/>
        <v>30000</v>
      </c>
      <c r="K91" s="131" t="s">
        <v>251</v>
      </c>
      <c r="L91" s="129"/>
      <c r="M91" s="129"/>
      <c r="N91" s="129"/>
      <c r="O91" s="129"/>
    </row>
    <row r="92" spans="1:15" s="68" customFormat="1" ht="146.25" customHeight="1" thickBot="1" x14ac:dyDescent="0.3">
      <c r="A92" s="85">
        <v>6</v>
      </c>
      <c r="B92" s="86" t="s">
        <v>253</v>
      </c>
      <c r="C92" s="84">
        <v>8000</v>
      </c>
      <c r="D92" s="84"/>
      <c r="E92" s="84">
        <v>5000</v>
      </c>
      <c r="F92" s="84"/>
      <c r="G92" s="84"/>
      <c r="H92" s="84"/>
      <c r="I92" s="84"/>
      <c r="J92" s="81">
        <f t="shared" si="10"/>
        <v>13000</v>
      </c>
      <c r="K92" s="86" t="s">
        <v>251</v>
      </c>
      <c r="L92" s="67"/>
      <c r="M92" s="67"/>
      <c r="N92" s="67"/>
      <c r="O92" s="67"/>
    </row>
    <row r="93" spans="1:15" s="68" customFormat="1" ht="87.75" customHeight="1" thickBot="1" x14ac:dyDescent="0.3">
      <c r="A93" s="85">
        <v>7</v>
      </c>
      <c r="B93" s="86" t="s">
        <v>41</v>
      </c>
      <c r="C93" s="84">
        <v>5000</v>
      </c>
      <c r="D93" s="84"/>
      <c r="E93" s="84"/>
      <c r="F93" s="84"/>
      <c r="G93" s="84"/>
      <c r="H93" s="84"/>
      <c r="I93" s="84"/>
      <c r="J93" s="81">
        <f t="shared" si="10"/>
        <v>5000</v>
      </c>
      <c r="K93" s="86" t="s">
        <v>251</v>
      </c>
      <c r="L93" s="67"/>
      <c r="M93" s="67"/>
      <c r="N93" s="67"/>
      <c r="O93" s="67"/>
    </row>
    <row r="94" spans="1:15" s="68" customFormat="1" ht="90.75" customHeight="1" thickBot="1" x14ac:dyDescent="0.3">
      <c r="A94" s="85">
        <v>8</v>
      </c>
      <c r="B94" s="86" t="s">
        <v>42</v>
      </c>
      <c r="C94" s="84">
        <v>8000</v>
      </c>
      <c r="D94" s="84"/>
      <c r="E94" s="84">
        <v>20000</v>
      </c>
      <c r="F94" s="84"/>
      <c r="G94" s="84"/>
      <c r="H94" s="84"/>
      <c r="I94" s="84"/>
      <c r="J94" s="81">
        <f t="shared" si="10"/>
        <v>28000</v>
      </c>
      <c r="K94" s="86" t="s">
        <v>251</v>
      </c>
      <c r="L94" s="67"/>
      <c r="M94" s="67"/>
      <c r="N94" s="67"/>
      <c r="O94" s="67"/>
    </row>
    <row r="95" spans="1:15" s="68" customFormat="1" ht="32.25" customHeight="1" thickBot="1" x14ac:dyDescent="0.3">
      <c r="A95" s="85">
        <v>9</v>
      </c>
      <c r="B95" s="86" t="s">
        <v>43</v>
      </c>
      <c r="C95" s="84"/>
      <c r="D95" s="84"/>
      <c r="E95" s="84">
        <v>10000</v>
      </c>
      <c r="F95" s="84"/>
      <c r="G95" s="84"/>
      <c r="H95" s="84"/>
      <c r="I95" s="84"/>
      <c r="J95" s="81">
        <f t="shared" si="10"/>
        <v>10000</v>
      </c>
      <c r="K95" s="120" t="s">
        <v>251</v>
      </c>
      <c r="L95" s="67"/>
      <c r="M95" s="67"/>
      <c r="N95" s="67"/>
      <c r="O95" s="67"/>
    </row>
    <row r="96" spans="1:15" s="70" customFormat="1" ht="28.5" customHeight="1" thickBot="1" x14ac:dyDescent="0.25">
      <c r="A96" s="93"/>
      <c r="B96" s="94" t="s">
        <v>107</v>
      </c>
      <c r="C96" s="95">
        <f>SUM(C87:C95)</f>
        <v>32000</v>
      </c>
      <c r="D96" s="95">
        <f t="shared" ref="D96:J96" si="12">SUM(D87:D95)</f>
        <v>162845.71</v>
      </c>
      <c r="E96" s="95">
        <f t="shared" si="12"/>
        <v>165000</v>
      </c>
      <c r="F96" s="95">
        <f t="shared" si="12"/>
        <v>0</v>
      </c>
      <c r="G96" s="95">
        <f t="shared" si="12"/>
        <v>0</v>
      </c>
      <c r="H96" s="95">
        <f t="shared" si="12"/>
        <v>0</v>
      </c>
      <c r="I96" s="95">
        <f t="shared" si="12"/>
        <v>0</v>
      </c>
      <c r="J96" s="95">
        <f t="shared" si="12"/>
        <v>359845.70999999996</v>
      </c>
      <c r="K96" s="115"/>
      <c r="L96" s="69"/>
      <c r="M96" s="69"/>
      <c r="N96" s="69"/>
      <c r="O96" s="69"/>
    </row>
    <row r="97" spans="1:15" s="70" customFormat="1" ht="28.5" customHeight="1" thickBot="1" x14ac:dyDescent="0.25">
      <c r="A97" s="96"/>
      <c r="B97" s="97" t="s">
        <v>199</v>
      </c>
      <c r="C97" s="98">
        <f t="shared" ref="C97:J97" si="13">C96+C85+C68+C57</f>
        <v>52826.31</v>
      </c>
      <c r="D97" s="98">
        <f t="shared" si="13"/>
        <v>394449.95999999996</v>
      </c>
      <c r="E97" s="98">
        <f t="shared" si="13"/>
        <v>1466085.8199999998</v>
      </c>
      <c r="F97" s="98">
        <f t="shared" si="13"/>
        <v>25200.400000000001</v>
      </c>
      <c r="G97" s="98">
        <f t="shared" si="13"/>
        <v>0</v>
      </c>
      <c r="H97" s="98">
        <f t="shared" si="13"/>
        <v>0</v>
      </c>
      <c r="I97" s="98">
        <f t="shared" si="13"/>
        <v>30000</v>
      </c>
      <c r="J97" s="98">
        <f t="shared" si="13"/>
        <v>1968562.4899999998</v>
      </c>
      <c r="K97" s="116" t="s">
        <v>200</v>
      </c>
      <c r="L97" s="69"/>
      <c r="M97" s="69"/>
      <c r="N97" s="69"/>
      <c r="O97" s="69"/>
    </row>
    <row r="98" spans="1:15" s="68" customFormat="1" ht="29.25" customHeight="1" thickBot="1" x14ac:dyDescent="0.3">
      <c r="A98" s="182" t="s">
        <v>201</v>
      </c>
      <c r="B98" s="183"/>
      <c r="C98" s="183"/>
      <c r="D98" s="183"/>
      <c r="E98" s="183"/>
      <c r="F98" s="183"/>
      <c r="G98" s="183"/>
      <c r="H98" s="183"/>
      <c r="I98" s="183"/>
      <c r="J98" s="183"/>
      <c r="K98" s="184"/>
      <c r="L98" s="67"/>
      <c r="M98" s="67"/>
      <c r="N98" s="67"/>
      <c r="O98" s="67"/>
    </row>
    <row r="99" spans="1:15" s="68" customFormat="1" ht="25.5" customHeight="1" thickBot="1" x14ac:dyDescent="0.3">
      <c r="A99" s="185" t="s">
        <v>202</v>
      </c>
      <c r="B99" s="186"/>
      <c r="C99" s="186"/>
      <c r="D99" s="186"/>
      <c r="E99" s="186"/>
      <c r="F99" s="186"/>
      <c r="G99" s="186"/>
      <c r="H99" s="186"/>
      <c r="I99" s="186"/>
      <c r="J99" s="186"/>
      <c r="K99" s="187"/>
      <c r="L99" s="67"/>
      <c r="M99" s="67"/>
      <c r="N99" s="67"/>
      <c r="O99" s="67"/>
    </row>
    <row r="100" spans="1:15" s="68" customFormat="1" ht="31.5" customHeight="1" thickBot="1" x14ac:dyDescent="0.25">
      <c r="A100" s="85">
        <v>1</v>
      </c>
      <c r="B100" s="92" t="s">
        <v>104</v>
      </c>
      <c r="C100" s="84"/>
      <c r="D100" s="84">
        <v>80873.899999999994</v>
      </c>
      <c r="E100" s="84"/>
      <c r="F100" s="84"/>
      <c r="G100" s="84"/>
      <c r="H100" s="84"/>
      <c r="I100" s="84"/>
      <c r="J100" s="81">
        <f>SUM(D100:I100)</f>
        <v>80873.899999999994</v>
      </c>
      <c r="K100" s="122" t="s">
        <v>222</v>
      </c>
      <c r="L100" s="67"/>
      <c r="M100" s="67"/>
      <c r="N100" s="67"/>
      <c r="O100" s="67"/>
    </row>
    <row r="101" spans="1:15" s="130" customFormat="1" ht="49.5" customHeight="1" thickBot="1" x14ac:dyDescent="0.3">
      <c r="A101" s="125">
        <v>2</v>
      </c>
      <c r="B101" s="126" t="s">
        <v>113</v>
      </c>
      <c r="C101" s="127"/>
      <c r="D101" s="127">
        <v>10000</v>
      </c>
      <c r="E101" s="127"/>
      <c r="F101" s="127"/>
      <c r="G101" s="127"/>
      <c r="H101" s="127"/>
      <c r="I101" s="127"/>
      <c r="J101" s="128">
        <f>SUM(C101:I101)</f>
        <v>10000</v>
      </c>
      <c r="K101" s="131" t="s">
        <v>223</v>
      </c>
      <c r="L101" s="129"/>
      <c r="M101" s="129"/>
      <c r="N101" s="129"/>
      <c r="O101" s="129"/>
    </row>
    <row r="102" spans="1:15" s="130" customFormat="1" ht="44.25" customHeight="1" thickBot="1" x14ac:dyDescent="0.3">
      <c r="A102" s="125">
        <v>3</v>
      </c>
      <c r="B102" s="126" t="s">
        <v>307</v>
      </c>
      <c r="C102" s="127"/>
      <c r="D102" s="127"/>
      <c r="E102" s="127">
        <v>10000</v>
      </c>
      <c r="F102" s="127"/>
      <c r="G102" s="127"/>
      <c r="H102" s="127"/>
      <c r="I102" s="127"/>
      <c r="J102" s="128">
        <f t="shared" si="10"/>
        <v>10000</v>
      </c>
      <c r="K102" s="131" t="s">
        <v>254</v>
      </c>
      <c r="L102" s="129"/>
      <c r="M102" s="129"/>
      <c r="N102" s="129"/>
      <c r="O102" s="129"/>
    </row>
    <row r="103" spans="1:15" s="130" customFormat="1" ht="108.75" customHeight="1" thickBot="1" x14ac:dyDescent="0.3">
      <c r="A103" s="125">
        <v>4</v>
      </c>
      <c r="B103" s="126" t="s">
        <v>46</v>
      </c>
      <c r="C103" s="127"/>
      <c r="D103" s="127"/>
      <c r="E103" s="127">
        <v>20000</v>
      </c>
      <c r="F103" s="127"/>
      <c r="G103" s="127"/>
      <c r="H103" s="127"/>
      <c r="I103" s="127"/>
      <c r="J103" s="128">
        <f t="shared" si="10"/>
        <v>20000</v>
      </c>
      <c r="K103" s="126" t="s">
        <v>255</v>
      </c>
      <c r="L103" s="129"/>
      <c r="M103" s="129"/>
      <c r="N103" s="129"/>
      <c r="O103" s="129"/>
    </row>
    <row r="104" spans="1:15" s="145" customFormat="1" ht="101.25" customHeight="1" thickBot="1" x14ac:dyDescent="0.3">
      <c r="A104" s="139">
        <v>5</v>
      </c>
      <c r="B104" s="140" t="s">
        <v>47</v>
      </c>
      <c r="C104" s="141"/>
      <c r="D104" s="141"/>
      <c r="E104" s="141">
        <v>20000</v>
      </c>
      <c r="F104" s="141"/>
      <c r="G104" s="141"/>
      <c r="H104" s="141"/>
      <c r="I104" s="141"/>
      <c r="J104" s="142">
        <f t="shared" si="10"/>
        <v>20000</v>
      </c>
      <c r="K104" s="140" t="s">
        <v>256</v>
      </c>
      <c r="L104" s="144"/>
      <c r="M104" s="144"/>
      <c r="N104" s="144"/>
      <c r="O104" s="144"/>
    </row>
    <row r="105" spans="1:15" s="68" customFormat="1" ht="66.75" customHeight="1" thickBot="1" x14ac:dyDescent="0.3">
      <c r="A105" s="85">
        <v>6</v>
      </c>
      <c r="B105" s="86" t="s">
        <v>313</v>
      </c>
      <c r="C105" s="84">
        <v>3000</v>
      </c>
      <c r="D105" s="84"/>
      <c r="E105" s="84"/>
      <c r="F105" s="84"/>
      <c r="G105" s="84"/>
      <c r="H105" s="84"/>
      <c r="I105" s="84"/>
      <c r="J105" s="81">
        <f t="shared" si="10"/>
        <v>3000</v>
      </c>
      <c r="K105" s="86" t="s">
        <v>257</v>
      </c>
      <c r="L105" s="67"/>
      <c r="M105" s="67"/>
      <c r="N105" s="67"/>
      <c r="O105" s="67"/>
    </row>
    <row r="106" spans="1:15" s="68" customFormat="1" ht="65.25" customHeight="1" thickBot="1" x14ac:dyDescent="0.3">
      <c r="A106" s="85">
        <v>7</v>
      </c>
      <c r="B106" s="86" t="s">
        <v>48</v>
      </c>
      <c r="C106" s="84"/>
      <c r="D106" s="84"/>
      <c r="E106" s="84">
        <v>20000</v>
      </c>
      <c r="F106" s="84"/>
      <c r="G106" s="84"/>
      <c r="H106" s="84"/>
      <c r="I106" s="84"/>
      <c r="J106" s="81">
        <f t="shared" si="10"/>
        <v>20000</v>
      </c>
      <c r="K106" s="86" t="s">
        <v>299</v>
      </c>
      <c r="L106" s="67"/>
      <c r="M106" s="67"/>
      <c r="N106" s="67"/>
      <c r="O106" s="67"/>
    </row>
    <row r="107" spans="1:15" s="68" customFormat="1" ht="37.5" customHeight="1" thickBot="1" x14ac:dyDescent="0.3">
      <c r="A107" s="85">
        <v>8</v>
      </c>
      <c r="B107" s="86" t="s">
        <v>49</v>
      </c>
      <c r="C107" s="84">
        <v>5000</v>
      </c>
      <c r="D107" s="84"/>
      <c r="E107" s="84"/>
      <c r="F107" s="84"/>
      <c r="G107" s="84"/>
      <c r="H107" s="84"/>
      <c r="I107" s="84"/>
      <c r="J107" s="81">
        <f t="shared" si="10"/>
        <v>5000</v>
      </c>
      <c r="K107" s="120" t="s">
        <v>300</v>
      </c>
      <c r="L107" s="67"/>
      <c r="M107" s="67"/>
      <c r="N107" s="67"/>
      <c r="O107" s="67"/>
    </row>
    <row r="108" spans="1:15" s="70" customFormat="1" ht="26.25" customHeight="1" thickBot="1" x14ac:dyDescent="0.25">
      <c r="A108" s="93"/>
      <c r="B108" s="94" t="s">
        <v>107</v>
      </c>
      <c r="C108" s="95">
        <f>SUM(C100:C107)</f>
        <v>8000</v>
      </c>
      <c r="D108" s="95">
        <f>SUM(D100:D107)</f>
        <v>90873.9</v>
      </c>
      <c r="E108" s="95">
        <f>SUM(E100:E107)</f>
        <v>70000</v>
      </c>
      <c r="F108" s="95"/>
      <c r="G108" s="95"/>
      <c r="H108" s="95"/>
      <c r="I108" s="95"/>
      <c r="J108" s="99">
        <f t="shared" si="10"/>
        <v>168873.9</v>
      </c>
      <c r="K108" s="115"/>
      <c r="L108" s="69"/>
      <c r="M108" s="69"/>
      <c r="N108" s="69"/>
      <c r="O108" s="69"/>
    </row>
    <row r="109" spans="1:15" s="68" customFormat="1" ht="29.25" customHeight="1" thickBot="1" x14ac:dyDescent="0.3">
      <c r="A109" s="170" t="s">
        <v>203</v>
      </c>
      <c r="B109" s="171"/>
      <c r="C109" s="171"/>
      <c r="D109" s="171"/>
      <c r="E109" s="171"/>
      <c r="F109" s="171"/>
      <c r="G109" s="171"/>
      <c r="H109" s="171"/>
      <c r="I109" s="171"/>
      <c r="J109" s="171"/>
      <c r="K109" s="172"/>
      <c r="L109" s="67"/>
      <c r="M109" s="67"/>
      <c r="N109" s="67"/>
      <c r="O109" s="67"/>
    </row>
    <row r="110" spans="1:15" s="68" customFormat="1" ht="37.5" customHeight="1" thickBot="1" x14ac:dyDescent="0.3">
      <c r="A110" s="85">
        <v>1</v>
      </c>
      <c r="B110" s="92" t="s">
        <v>104</v>
      </c>
      <c r="C110" s="84"/>
      <c r="D110" s="84">
        <v>141404.37</v>
      </c>
      <c r="E110" s="84"/>
      <c r="F110" s="84"/>
      <c r="G110" s="84"/>
      <c r="H110" s="84"/>
      <c r="I110" s="84"/>
      <c r="J110" s="81">
        <f t="shared" si="10"/>
        <v>141404.37</v>
      </c>
      <c r="K110" s="120" t="s">
        <v>222</v>
      </c>
      <c r="L110" s="67"/>
      <c r="M110" s="67"/>
      <c r="N110" s="67"/>
      <c r="O110" s="67"/>
    </row>
    <row r="111" spans="1:15" s="130" customFormat="1" ht="80.25" customHeight="1" thickBot="1" x14ac:dyDescent="0.3">
      <c r="A111" s="125">
        <v>2</v>
      </c>
      <c r="B111" s="126" t="s">
        <v>134</v>
      </c>
      <c r="C111" s="127"/>
      <c r="D111" s="127"/>
      <c r="E111" s="127">
        <v>250000</v>
      </c>
      <c r="F111" s="127"/>
      <c r="G111" s="127"/>
      <c r="H111" s="127"/>
      <c r="I111" s="127"/>
      <c r="J111" s="128">
        <f>SUM(C111:I111)</f>
        <v>250000</v>
      </c>
      <c r="K111" s="131" t="s">
        <v>258</v>
      </c>
      <c r="L111" s="129"/>
      <c r="M111" s="129"/>
      <c r="N111" s="129"/>
      <c r="O111" s="129"/>
    </row>
    <row r="112" spans="1:15" s="130" customFormat="1" ht="44.25" customHeight="1" thickBot="1" x14ac:dyDescent="0.3">
      <c r="A112" s="125">
        <v>3</v>
      </c>
      <c r="B112" s="126" t="s">
        <v>110</v>
      </c>
      <c r="C112" s="127"/>
      <c r="D112" s="127">
        <v>12000</v>
      </c>
      <c r="E112" s="127"/>
      <c r="F112" s="127"/>
      <c r="G112" s="127"/>
      <c r="H112" s="127"/>
      <c r="I112" s="127"/>
      <c r="J112" s="128">
        <f>SUM(C112:I112)</f>
        <v>12000</v>
      </c>
      <c r="K112" s="126" t="s">
        <v>223</v>
      </c>
      <c r="L112" s="129"/>
      <c r="M112" s="129"/>
      <c r="N112" s="129"/>
      <c r="O112" s="129"/>
    </row>
    <row r="113" spans="1:15" s="130" customFormat="1" ht="103.5" customHeight="1" thickBot="1" x14ac:dyDescent="0.3">
      <c r="A113" s="125">
        <v>4</v>
      </c>
      <c r="B113" s="126" t="s">
        <v>314</v>
      </c>
      <c r="C113" s="127"/>
      <c r="D113" s="127"/>
      <c r="E113" s="127"/>
      <c r="F113" s="127"/>
      <c r="G113" s="127">
        <v>600000</v>
      </c>
      <c r="H113" s="127"/>
      <c r="I113" s="127"/>
      <c r="J113" s="128">
        <f t="shared" si="10"/>
        <v>600000</v>
      </c>
      <c r="K113" s="126" t="s">
        <v>259</v>
      </c>
      <c r="L113" s="129"/>
      <c r="M113" s="129"/>
      <c r="N113" s="129"/>
      <c r="O113" s="129"/>
    </row>
    <row r="114" spans="1:15" s="163" customFormat="1" ht="69.75" customHeight="1" thickBot="1" x14ac:dyDescent="0.3">
      <c r="A114" s="158">
        <v>5</v>
      </c>
      <c r="B114" s="159" t="s">
        <v>315</v>
      </c>
      <c r="C114" s="160"/>
      <c r="D114" s="160"/>
      <c r="E114" s="160"/>
      <c r="F114" s="160"/>
      <c r="G114" s="160">
        <v>900000</v>
      </c>
      <c r="H114" s="160"/>
      <c r="I114" s="160"/>
      <c r="J114" s="161">
        <f>SUM(C114:I114)</f>
        <v>900000</v>
      </c>
      <c r="K114" s="159" t="s">
        <v>260</v>
      </c>
      <c r="L114" s="162"/>
      <c r="M114" s="162"/>
      <c r="N114" s="162"/>
      <c r="O114" s="162"/>
    </row>
    <row r="115" spans="1:15" s="68" customFormat="1" ht="94.5" customHeight="1" thickBot="1" x14ac:dyDescent="0.3">
      <c r="A115" s="85">
        <v>6</v>
      </c>
      <c r="B115" s="86" t="s">
        <v>60</v>
      </c>
      <c r="C115" s="84"/>
      <c r="D115" s="84"/>
      <c r="E115" s="100">
        <v>114439.82</v>
      </c>
      <c r="F115" s="84"/>
      <c r="G115" s="84"/>
      <c r="H115" s="84"/>
      <c r="I115" s="84"/>
      <c r="J115" s="81">
        <f t="shared" si="10"/>
        <v>114439.82</v>
      </c>
      <c r="K115" s="86" t="s">
        <v>261</v>
      </c>
      <c r="L115" s="67"/>
      <c r="M115" s="67"/>
      <c r="N115" s="67"/>
      <c r="O115" s="67"/>
    </row>
    <row r="116" spans="1:15" s="130" customFormat="1" ht="134.25" customHeight="1" thickBot="1" x14ac:dyDescent="0.3">
      <c r="A116" s="125">
        <v>7</v>
      </c>
      <c r="B116" s="126" t="s">
        <v>61</v>
      </c>
      <c r="C116" s="127"/>
      <c r="D116" s="127"/>
      <c r="E116" s="127"/>
      <c r="F116" s="127">
        <v>424976.4</v>
      </c>
      <c r="G116" s="127"/>
      <c r="H116" s="127"/>
      <c r="I116" s="127"/>
      <c r="J116" s="128">
        <f t="shared" si="10"/>
        <v>424976.4</v>
      </c>
      <c r="K116" s="126" t="s">
        <v>301</v>
      </c>
      <c r="L116" s="129"/>
      <c r="M116" s="129"/>
      <c r="N116" s="129"/>
      <c r="O116" s="129"/>
    </row>
    <row r="117" spans="1:15" s="68" customFormat="1" ht="95.25" customHeight="1" thickBot="1" x14ac:dyDescent="0.3">
      <c r="A117" s="85">
        <v>8</v>
      </c>
      <c r="B117" s="86" t="s">
        <v>62</v>
      </c>
      <c r="C117" s="84"/>
      <c r="D117" s="84"/>
      <c r="E117" s="84">
        <v>27157.89</v>
      </c>
      <c r="F117" s="84"/>
      <c r="G117" s="84"/>
      <c r="H117" s="84"/>
      <c r="I117" s="84"/>
      <c r="J117" s="81">
        <f t="shared" si="10"/>
        <v>27157.89</v>
      </c>
      <c r="K117" s="120" t="s">
        <v>259</v>
      </c>
      <c r="L117" s="67"/>
      <c r="M117" s="67"/>
      <c r="N117" s="67"/>
      <c r="O117" s="67"/>
    </row>
    <row r="118" spans="1:15" s="138" customFormat="1" ht="61.5" customHeight="1" thickBot="1" x14ac:dyDescent="0.3">
      <c r="A118" s="133">
        <v>9</v>
      </c>
      <c r="B118" s="83" t="s">
        <v>63</v>
      </c>
      <c r="C118" s="134">
        <v>5000</v>
      </c>
      <c r="D118" s="134"/>
      <c r="E118" s="134">
        <v>5950</v>
      </c>
      <c r="F118" s="134"/>
      <c r="G118" s="134"/>
      <c r="H118" s="134"/>
      <c r="I118" s="134"/>
      <c r="J118" s="135">
        <f t="shared" si="10"/>
        <v>10950</v>
      </c>
      <c r="K118" s="136" t="s">
        <v>261</v>
      </c>
      <c r="L118" s="137"/>
      <c r="M118" s="137"/>
      <c r="N118" s="137"/>
      <c r="O118" s="137"/>
    </row>
    <row r="119" spans="1:15" s="130" customFormat="1" ht="70.5" customHeight="1" thickBot="1" x14ac:dyDescent="0.3">
      <c r="A119" s="125">
        <v>10</v>
      </c>
      <c r="B119" s="126" t="s">
        <v>219</v>
      </c>
      <c r="C119" s="127">
        <v>3000</v>
      </c>
      <c r="D119" s="127"/>
      <c r="E119" s="127">
        <v>20000</v>
      </c>
      <c r="F119" s="127"/>
      <c r="G119" s="127"/>
      <c r="H119" s="127"/>
      <c r="I119" s="127"/>
      <c r="J119" s="128">
        <f t="shared" si="10"/>
        <v>23000</v>
      </c>
      <c r="K119" s="131" t="s">
        <v>262</v>
      </c>
      <c r="L119" s="129"/>
      <c r="M119" s="129"/>
      <c r="N119" s="129"/>
      <c r="O119" s="129"/>
    </row>
    <row r="120" spans="1:15" s="68" customFormat="1" ht="109.5" customHeight="1" thickBot="1" x14ac:dyDescent="0.3">
      <c r="A120" s="85">
        <v>11</v>
      </c>
      <c r="B120" s="86" t="s">
        <v>64</v>
      </c>
      <c r="C120" s="84"/>
      <c r="D120" s="84"/>
      <c r="E120" s="84">
        <v>38417.599999999999</v>
      </c>
      <c r="F120" s="84"/>
      <c r="G120" s="84"/>
      <c r="H120" s="84"/>
      <c r="I120" s="84"/>
      <c r="J120" s="81">
        <f t="shared" si="10"/>
        <v>38417.599999999999</v>
      </c>
      <c r="K120" s="86" t="s">
        <v>263</v>
      </c>
      <c r="L120" s="67"/>
      <c r="M120" s="67"/>
      <c r="N120" s="67"/>
      <c r="O120" s="67"/>
    </row>
    <row r="121" spans="1:15" s="68" customFormat="1" ht="92.25" customHeight="1" thickBot="1" x14ac:dyDescent="0.3">
      <c r="A121" s="85">
        <v>12</v>
      </c>
      <c r="B121" s="86" t="s">
        <v>65</v>
      </c>
      <c r="C121" s="84"/>
      <c r="D121" s="84"/>
      <c r="E121" s="84">
        <v>35716.28</v>
      </c>
      <c r="F121" s="84"/>
      <c r="G121" s="84"/>
      <c r="H121" s="84"/>
      <c r="I121" s="84"/>
      <c r="J121" s="81">
        <f t="shared" si="10"/>
        <v>35716.28</v>
      </c>
      <c r="K121" s="86" t="s">
        <v>223</v>
      </c>
      <c r="L121" s="67"/>
      <c r="M121" s="67"/>
      <c r="N121" s="67"/>
      <c r="O121" s="67"/>
    </row>
    <row r="122" spans="1:15" s="68" customFormat="1" ht="54" customHeight="1" thickBot="1" x14ac:dyDescent="0.3">
      <c r="A122" s="85">
        <v>13</v>
      </c>
      <c r="B122" s="86" t="s">
        <v>66</v>
      </c>
      <c r="C122" s="84"/>
      <c r="D122" s="84"/>
      <c r="E122" s="84">
        <v>19836</v>
      </c>
      <c r="F122" s="84"/>
      <c r="G122" s="84"/>
      <c r="H122" s="84"/>
      <c r="I122" s="84"/>
      <c r="J122" s="81">
        <f t="shared" si="10"/>
        <v>19836</v>
      </c>
      <c r="K122" s="86" t="s">
        <v>223</v>
      </c>
      <c r="L122" s="67"/>
      <c r="M122" s="67"/>
      <c r="N122" s="67"/>
      <c r="O122" s="67"/>
    </row>
    <row r="123" spans="1:15" s="68" customFormat="1" ht="66" customHeight="1" thickBot="1" x14ac:dyDescent="0.3">
      <c r="A123" s="85">
        <v>14</v>
      </c>
      <c r="B123" s="86" t="s">
        <v>67</v>
      </c>
      <c r="C123" s="84"/>
      <c r="D123" s="84"/>
      <c r="E123" s="84">
        <v>47103.72</v>
      </c>
      <c r="F123" s="84"/>
      <c r="G123" s="84"/>
      <c r="H123" s="84"/>
      <c r="I123" s="84"/>
      <c r="J123" s="81">
        <f t="shared" si="10"/>
        <v>47103.72</v>
      </c>
      <c r="K123" s="86" t="s">
        <v>264</v>
      </c>
      <c r="L123" s="67"/>
      <c r="M123" s="67"/>
      <c r="N123" s="67"/>
      <c r="O123" s="67"/>
    </row>
    <row r="124" spans="1:15" s="130" customFormat="1" ht="69" customHeight="1" thickBot="1" x14ac:dyDescent="0.3">
      <c r="A124" s="125">
        <v>15</v>
      </c>
      <c r="B124" s="126" t="s">
        <v>70</v>
      </c>
      <c r="C124" s="127"/>
      <c r="D124" s="127"/>
      <c r="E124" s="127"/>
      <c r="F124" s="127">
        <v>350000</v>
      </c>
      <c r="G124" s="127"/>
      <c r="H124" s="127"/>
      <c r="I124" s="127"/>
      <c r="J124" s="128">
        <f t="shared" si="10"/>
        <v>350000</v>
      </c>
      <c r="K124" s="131" t="s">
        <v>265</v>
      </c>
      <c r="L124" s="129"/>
      <c r="M124" s="129"/>
      <c r="N124" s="129"/>
      <c r="O124" s="129"/>
    </row>
    <row r="125" spans="1:15" s="130" customFormat="1" ht="46.5" customHeight="1" thickBot="1" x14ac:dyDescent="0.3">
      <c r="A125" s="125">
        <v>16</v>
      </c>
      <c r="B125" s="126" t="s">
        <v>309</v>
      </c>
      <c r="C125" s="127"/>
      <c r="D125" s="127"/>
      <c r="E125" s="127"/>
      <c r="F125" s="127">
        <v>310350</v>
      </c>
      <c r="G125" s="127"/>
      <c r="H125" s="127"/>
      <c r="I125" s="127"/>
      <c r="J125" s="128">
        <f t="shared" si="10"/>
        <v>310350</v>
      </c>
      <c r="K125" s="131" t="s">
        <v>266</v>
      </c>
      <c r="L125" s="129"/>
      <c r="M125" s="129"/>
      <c r="N125" s="129"/>
      <c r="O125" s="129"/>
    </row>
    <row r="126" spans="1:15" s="130" customFormat="1" ht="75.75" customHeight="1" thickBot="1" x14ac:dyDescent="0.3">
      <c r="A126" s="125">
        <v>17</v>
      </c>
      <c r="B126" s="126" t="s">
        <v>310</v>
      </c>
      <c r="C126" s="127">
        <v>160280.68</v>
      </c>
      <c r="D126" s="127"/>
      <c r="E126" s="127"/>
      <c r="F126" s="127"/>
      <c r="G126" s="127"/>
      <c r="H126" s="127"/>
      <c r="I126" s="127"/>
      <c r="J126" s="128">
        <f t="shared" si="10"/>
        <v>160280.68</v>
      </c>
      <c r="K126" s="131" t="s">
        <v>252</v>
      </c>
      <c r="L126" s="129"/>
      <c r="M126" s="129"/>
      <c r="N126" s="129"/>
      <c r="O126" s="129"/>
    </row>
    <row r="127" spans="1:15" s="130" customFormat="1" ht="99" customHeight="1" thickBot="1" x14ac:dyDescent="0.3">
      <c r="A127" s="125">
        <v>18</v>
      </c>
      <c r="B127" s="126" t="s">
        <v>69</v>
      </c>
      <c r="C127" s="127"/>
      <c r="D127" s="127"/>
      <c r="E127" s="127">
        <v>100000</v>
      </c>
      <c r="F127" s="127"/>
      <c r="G127" s="127"/>
      <c r="H127" s="127"/>
      <c r="I127" s="127"/>
      <c r="J127" s="128">
        <f t="shared" si="10"/>
        <v>100000</v>
      </c>
      <c r="K127" s="131" t="s">
        <v>259</v>
      </c>
      <c r="L127" s="129"/>
      <c r="M127" s="129"/>
      <c r="N127" s="129"/>
      <c r="O127" s="129"/>
    </row>
    <row r="128" spans="1:15" s="68" customFormat="1" ht="94.5" customHeight="1" thickBot="1" x14ac:dyDescent="0.3">
      <c r="A128" s="85">
        <v>19</v>
      </c>
      <c r="B128" s="86" t="s">
        <v>102</v>
      </c>
      <c r="C128" s="84"/>
      <c r="D128" s="84"/>
      <c r="E128" s="84">
        <v>10000</v>
      </c>
      <c r="F128" s="84"/>
      <c r="G128" s="84"/>
      <c r="H128" s="84"/>
      <c r="I128" s="84"/>
      <c r="J128" s="81">
        <f t="shared" si="10"/>
        <v>10000</v>
      </c>
      <c r="K128" s="86" t="s">
        <v>267</v>
      </c>
      <c r="L128" s="67"/>
      <c r="M128" s="67"/>
      <c r="N128" s="67"/>
      <c r="O128" s="67"/>
    </row>
    <row r="129" spans="1:15" s="68" customFormat="1" ht="75.75" customHeight="1" thickBot="1" x14ac:dyDescent="0.3">
      <c r="A129" s="85">
        <v>20</v>
      </c>
      <c r="B129" s="86" t="s">
        <v>103</v>
      </c>
      <c r="C129" s="84"/>
      <c r="D129" s="84"/>
      <c r="E129" s="84"/>
      <c r="F129" s="84">
        <v>15285.05</v>
      </c>
      <c r="G129" s="84"/>
      <c r="H129" s="84"/>
      <c r="I129" s="84"/>
      <c r="J129" s="81">
        <f t="shared" si="10"/>
        <v>15285.05</v>
      </c>
      <c r="K129" s="86" t="s">
        <v>267</v>
      </c>
      <c r="L129" s="67"/>
      <c r="M129" s="67"/>
      <c r="N129" s="67"/>
      <c r="O129" s="67"/>
    </row>
    <row r="130" spans="1:15" s="72" customFormat="1" ht="27" customHeight="1" thickBot="1" x14ac:dyDescent="0.25">
      <c r="A130" s="93"/>
      <c r="B130" s="94" t="s">
        <v>107</v>
      </c>
      <c r="C130" s="95">
        <f>SUM(C110:C129)</f>
        <v>168280.68</v>
      </c>
      <c r="D130" s="95">
        <f>SUM(D110:D129)</f>
        <v>153404.37</v>
      </c>
      <c r="E130" s="95">
        <f>SUM(E110:E129)</f>
        <v>668621.30999999994</v>
      </c>
      <c r="F130" s="95">
        <f>SUM(F110:F129)</f>
        <v>1100611.45</v>
      </c>
      <c r="G130" s="95">
        <f>SUM(G109:G129)</f>
        <v>1500000</v>
      </c>
      <c r="H130" s="95">
        <f>SUM(H110:H129)</f>
        <v>0</v>
      </c>
      <c r="I130" s="95"/>
      <c r="J130" s="99">
        <f t="shared" si="10"/>
        <v>3590917.8099999996</v>
      </c>
      <c r="K130" s="115"/>
      <c r="L130" s="71"/>
      <c r="M130" s="71"/>
      <c r="N130" s="71"/>
      <c r="O130" s="71"/>
    </row>
    <row r="131" spans="1:15" s="68" customFormat="1" ht="29.25" customHeight="1" thickBot="1" x14ac:dyDescent="0.25">
      <c r="A131" s="96"/>
      <c r="B131" s="97" t="s">
        <v>204</v>
      </c>
      <c r="C131" s="98">
        <f t="shared" ref="C131:J131" si="14">C130+C108</f>
        <v>176280.68</v>
      </c>
      <c r="D131" s="98">
        <f t="shared" si="14"/>
        <v>244278.27</v>
      </c>
      <c r="E131" s="98">
        <f t="shared" si="14"/>
        <v>738621.30999999994</v>
      </c>
      <c r="F131" s="98">
        <f t="shared" si="14"/>
        <v>1100611.45</v>
      </c>
      <c r="G131" s="98">
        <f t="shared" si="14"/>
        <v>1500000</v>
      </c>
      <c r="H131" s="98">
        <f t="shared" si="14"/>
        <v>0</v>
      </c>
      <c r="I131" s="98">
        <f t="shared" si="14"/>
        <v>0</v>
      </c>
      <c r="J131" s="98">
        <f t="shared" si="14"/>
        <v>3759791.7099999995</v>
      </c>
      <c r="K131" s="116" t="s">
        <v>205</v>
      </c>
      <c r="L131" s="67"/>
      <c r="M131" s="67"/>
      <c r="N131" s="67"/>
      <c r="O131" s="67"/>
    </row>
    <row r="132" spans="1:15" s="74" customFormat="1" ht="29.25" customHeight="1" thickBot="1" x14ac:dyDescent="0.3">
      <c r="A132" s="173" t="s">
        <v>206</v>
      </c>
      <c r="B132" s="174"/>
      <c r="C132" s="174"/>
      <c r="D132" s="174"/>
      <c r="E132" s="174"/>
      <c r="F132" s="174"/>
      <c r="G132" s="174"/>
      <c r="H132" s="174"/>
      <c r="I132" s="174"/>
      <c r="J132" s="174"/>
      <c r="K132" s="175"/>
      <c r="L132" s="73"/>
      <c r="M132" s="73"/>
      <c r="N132" s="73"/>
      <c r="O132" s="73"/>
    </row>
    <row r="133" spans="1:15" s="68" customFormat="1" ht="24" customHeight="1" thickBot="1" x14ac:dyDescent="0.3">
      <c r="A133" s="176" t="s">
        <v>207</v>
      </c>
      <c r="B133" s="177"/>
      <c r="C133" s="177"/>
      <c r="D133" s="177"/>
      <c r="E133" s="177"/>
      <c r="F133" s="177"/>
      <c r="G133" s="177"/>
      <c r="H133" s="177"/>
      <c r="I133" s="177"/>
      <c r="J133" s="177"/>
      <c r="K133" s="178"/>
      <c r="L133" s="67"/>
      <c r="M133" s="67"/>
      <c r="N133" s="67"/>
      <c r="O133" s="67"/>
    </row>
    <row r="134" spans="1:15" s="68" customFormat="1" ht="81" customHeight="1" thickBot="1" x14ac:dyDescent="0.3">
      <c r="A134" s="85">
        <v>1</v>
      </c>
      <c r="B134" s="86" t="s">
        <v>94</v>
      </c>
      <c r="C134" s="84"/>
      <c r="D134" s="84"/>
      <c r="E134" s="84">
        <v>4000</v>
      </c>
      <c r="F134" s="84"/>
      <c r="G134" s="84"/>
      <c r="H134" s="84"/>
      <c r="I134" s="84"/>
      <c r="J134" s="81">
        <f t="shared" ref="J134:J139" si="15">SUM(C134:I134)</f>
        <v>4000</v>
      </c>
      <c r="K134" s="86" t="s">
        <v>302</v>
      </c>
      <c r="L134" s="67"/>
      <c r="M134" s="67"/>
      <c r="N134" s="67"/>
      <c r="O134" s="67"/>
    </row>
    <row r="135" spans="1:15" s="68" customFormat="1" ht="91.5" customHeight="1" thickBot="1" x14ac:dyDescent="0.3">
      <c r="A135" s="85">
        <v>2</v>
      </c>
      <c r="B135" s="86" t="s">
        <v>95</v>
      </c>
      <c r="C135" s="84"/>
      <c r="D135" s="84"/>
      <c r="E135" s="84">
        <v>5000</v>
      </c>
      <c r="F135" s="84"/>
      <c r="G135" s="84"/>
      <c r="H135" s="84"/>
      <c r="I135" s="84"/>
      <c r="J135" s="81">
        <f t="shared" si="15"/>
        <v>5000</v>
      </c>
      <c r="K135" s="86" t="s">
        <v>286</v>
      </c>
      <c r="L135" s="67"/>
      <c r="M135" s="67"/>
      <c r="N135" s="67"/>
      <c r="O135" s="67"/>
    </row>
    <row r="136" spans="1:15" s="68" customFormat="1" ht="51.75" customHeight="1" thickBot="1" x14ac:dyDescent="0.3">
      <c r="A136" s="85">
        <v>3</v>
      </c>
      <c r="B136" s="86" t="s">
        <v>96</v>
      </c>
      <c r="C136" s="84">
        <v>1000</v>
      </c>
      <c r="D136" s="84"/>
      <c r="E136" s="84">
        <v>4000</v>
      </c>
      <c r="F136" s="84"/>
      <c r="G136" s="84"/>
      <c r="H136" s="84"/>
      <c r="I136" s="84"/>
      <c r="J136" s="81">
        <f t="shared" si="15"/>
        <v>5000</v>
      </c>
      <c r="K136" s="86" t="s">
        <v>286</v>
      </c>
      <c r="L136" s="67"/>
      <c r="M136" s="67"/>
      <c r="N136" s="67"/>
      <c r="O136" s="67"/>
    </row>
    <row r="137" spans="1:15" s="68" customFormat="1" ht="49.5" customHeight="1" thickBot="1" x14ac:dyDescent="0.3">
      <c r="A137" s="85">
        <v>4</v>
      </c>
      <c r="B137" s="86" t="s">
        <v>97</v>
      </c>
      <c r="C137" s="84">
        <v>970</v>
      </c>
      <c r="D137" s="84"/>
      <c r="E137" s="84"/>
      <c r="F137" s="84"/>
      <c r="G137" s="84"/>
      <c r="H137" s="84"/>
      <c r="I137" s="84"/>
      <c r="J137" s="81">
        <f t="shared" si="15"/>
        <v>970</v>
      </c>
      <c r="K137" s="86" t="s">
        <v>305</v>
      </c>
      <c r="L137" s="67"/>
      <c r="M137" s="67"/>
      <c r="N137" s="67"/>
      <c r="O137" s="67"/>
    </row>
    <row r="138" spans="1:15" s="68" customFormat="1" ht="90.75" customHeight="1" thickBot="1" x14ac:dyDescent="0.3">
      <c r="A138" s="85">
        <v>5</v>
      </c>
      <c r="B138" s="86" t="s">
        <v>214</v>
      </c>
      <c r="C138" s="84">
        <v>2000</v>
      </c>
      <c r="D138" s="84"/>
      <c r="E138" s="84">
        <v>5000</v>
      </c>
      <c r="F138" s="84"/>
      <c r="G138" s="84"/>
      <c r="H138" s="84"/>
      <c r="I138" s="84"/>
      <c r="J138" s="81">
        <f t="shared" si="15"/>
        <v>7000</v>
      </c>
      <c r="K138" s="86" t="s">
        <v>304</v>
      </c>
      <c r="L138" s="67"/>
      <c r="M138" s="67"/>
      <c r="N138" s="67"/>
      <c r="O138" s="67"/>
    </row>
    <row r="139" spans="1:15" s="68" customFormat="1" ht="65.25" customHeight="1" thickBot="1" x14ac:dyDescent="0.3">
      <c r="A139" s="85">
        <v>6</v>
      </c>
      <c r="B139" s="86" t="s">
        <v>98</v>
      </c>
      <c r="C139" s="84"/>
      <c r="D139" s="84"/>
      <c r="E139" s="84">
        <v>6000</v>
      </c>
      <c r="F139" s="84"/>
      <c r="G139" s="84"/>
      <c r="H139" s="84"/>
      <c r="I139" s="84"/>
      <c r="J139" s="81">
        <f t="shared" si="15"/>
        <v>6000</v>
      </c>
      <c r="K139" s="86" t="s">
        <v>303</v>
      </c>
      <c r="L139" s="67"/>
      <c r="M139" s="67"/>
      <c r="N139" s="67"/>
      <c r="O139" s="67"/>
    </row>
    <row r="140" spans="1:15" s="70" customFormat="1" ht="33" customHeight="1" thickBot="1" x14ac:dyDescent="0.25">
      <c r="A140" s="93"/>
      <c r="B140" s="94" t="s">
        <v>107</v>
      </c>
      <c r="C140" s="95">
        <f t="shared" ref="C140:J140" si="16">SUM(C134:C139)</f>
        <v>3970</v>
      </c>
      <c r="D140" s="95">
        <f t="shared" si="16"/>
        <v>0</v>
      </c>
      <c r="E140" s="95">
        <f t="shared" si="16"/>
        <v>24000</v>
      </c>
      <c r="F140" s="95">
        <f t="shared" si="16"/>
        <v>0</v>
      </c>
      <c r="G140" s="95">
        <f t="shared" si="16"/>
        <v>0</v>
      </c>
      <c r="H140" s="95">
        <f t="shared" si="16"/>
        <v>0</v>
      </c>
      <c r="I140" s="95">
        <f t="shared" si="16"/>
        <v>0</v>
      </c>
      <c r="J140" s="95">
        <f t="shared" si="16"/>
        <v>27970</v>
      </c>
      <c r="K140" s="115"/>
      <c r="L140" s="69"/>
      <c r="M140" s="69"/>
      <c r="N140" s="69"/>
      <c r="O140" s="69"/>
    </row>
    <row r="141" spans="1:15" s="68" customFormat="1" ht="24.75" customHeight="1" thickBot="1" x14ac:dyDescent="0.3">
      <c r="A141" s="176" t="s">
        <v>208</v>
      </c>
      <c r="B141" s="177"/>
      <c r="C141" s="177"/>
      <c r="D141" s="177"/>
      <c r="E141" s="177"/>
      <c r="F141" s="177"/>
      <c r="G141" s="177"/>
      <c r="H141" s="177"/>
      <c r="I141" s="177"/>
      <c r="J141" s="177"/>
      <c r="K141" s="178"/>
      <c r="L141" s="67"/>
      <c r="M141" s="67"/>
      <c r="N141" s="67"/>
      <c r="O141" s="67"/>
    </row>
    <row r="142" spans="1:15" s="68" customFormat="1" ht="45.75" customHeight="1" thickBot="1" x14ac:dyDescent="0.3">
      <c r="A142" s="85">
        <v>1</v>
      </c>
      <c r="B142" s="92" t="s">
        <v>104</v>
      </c>
      <c r="C142" s="84"/>
      <c r="D142" s="84">
        <v>376386.06</v>
      </c>
      <c r="E142" s="84"/>
      <c r="F142" s="84"/>
      <c r="G142" s="84"/>
      <c r="H142" s="84"/>
      <c r="I142" s="84"/>
      <c r="J142" s="81">
        <f>SUM(C142:I142)</f>
        <v>376386.06</v>
      </c>
      <c r="K142" s="120" t="s">
        <v>222</v>
      </c>
      <c r="L142" s="67"/>
      <c r="M142" s="67"/>
      <c r="N142" s="67"/>
      <c r="O142" s="67"/>
    </row>
    <row r="143" spans="1:15" s="130" customFormat="1" ht="93" customHeight="1" thickBot="1" x14ac:dyDescent="0.3">
      <c r="A143" s="125">
        <v>2</v>
      </c>
      <c r="B143" s="126" t="s">
        <v>133</v>
      </c>
      <c r="C143" s="127">
        <v>3000</v>
      </c>
      <c r="D143" s="127"/>
      <c r="E143" s="127">
        <v>40000</v>
      </c>
      <c r="F143" s="127"/>
      <c r="G143" s="127"/>
      <c r="H143" s="127"/>
      <c r="I143" s="127"/>
      <c r="J143" s="128">
        <f>SUM(C143:I143)</f>
        <v>43000</v>
      </c>
      <c r="K143" s="131" t="s">
        <v>269</v>
      </c>
      <c r="L143" s="129"/>
      <c r="M143" s="129"/>
      <c r="N143" s="129"/>
      <c r="O143" s="129"/>
    </row>
    <row r="144" spans="1:15" s="68" customFormat="1" ht="90.75" customHeight="1" thickBot="1" x14ac:dyDescent="0.3">
      <c r="A144" s="85">
        <v>3</v>
      </c>
      <c r="B144" s="86" t="s">
        <v>71</v>
      </c>
      <c r="C144" s="84">
        <v>1000</v>
      </c>
      <c r="D144" s="84">
        <v>6000</v>
      </c>
      <c r="E144" s="84"/>
      <c r="F144" s="84"/>
      <c r="G144" s="84"/>
      <c r="H144" s="84">
        <v>6000</v>
      </c>
      <c r="I144" s="84"/>
      <c r="J144" s="81">
        <f t="shared" si="10"/>
        <v>13000</v>
      </c>
      <c r="K144" s="86" t="s">
        <v>270</v>
      </c>
      <c r="L144" s="67"/>
      <c r="M144" s="67"/>
      <c r="N144" s="67"/>
      <c r="O144" s="67"/>
    </row>
    <row r="145" spans="1:15" s="68" customFormat="1" ht="60" customHeight="1" thickBot="1" x14ac:dyDescent="0.3">
      <c r="A145" s="85">
        <v>4</v>
      </c>
      <c r="B145" s="86" t="s">
        <v>72</v>
      </c>
      <c r="C145" s="84">
        <v>2000</v>
      </c>
      <c r="D145" s="84"/>
      <c r="E145" s="84"/>
      <c r="F145" s="84"/>
      <c r="G145" s="84"/>
      <c r="H145" s="84">
        <v>6934</v>
      </c>
      <c r="I145" s="84"/>
      <c r="J145" s="81">
        <f t="shared" si="10"/>
        <v>8934</v>
      </c>
      <c r="K145" s="86" t="s">
        <v>271</v>
      </c>
      <c r="L145" s="67"/>
      <c r="M145" s="67"/>
      <c r="N145" s="67"/>
      <c r="O145" s="67"/>
    </row>
    <row r="146" spans="1:15" s="68" customFormat="1" ht="45.75" customHeight="1" thickBot="1" x14ac:dyDescent="0.3">
      <c r="A146" s="85">
        <v>5</v>
      </c>
      <c r="B146" s="86" t="s">
        <v>73</v>
      </c>
      <c r="C146" s="84"/>
      <c r="D146" s="84">
        <v>2000</v>
      </c>
      <c r="E146" s="84"/>
      <c r="F146" s="84"/>
      <c r="G146" s="84"/>
      <c r="H146" s="84">
        <v>2005.2</v>
      </c>
      <c r="I146" s="84"/>
      <c r="J146" s="81">
        <f t="shared" si="10"/>
        <v>4005.2</v>
      </c>
      <c r="K146" s="86" t="s">
        <v>223</v>
      </c>
      <c r="L146" s="67"/>
      <c r="M146" s="67"/>
      <c r="N146" s="67"/>
      <c r="O146" s="67"/>
    </row>
    <row r="147" spans="1:15" s="68" customFormat="1" ht="96.75" customHeight="1" thickBot="1" x14ac:dyDescent="0.3">
      <c r="A147" s="85">
        <v>6</v>
      </c>
      <c r="B147" s="86" t="s">
        <v>74</v>
      </c>
      <c r="C147" s="84"/>
      <c r="D147" s="84"/>
      <c r="E147" s="84"/>
      <c r="F147" s="84"/>
      <c r="G147" s="84"/>
      <c r="H147" s="84">
        <v>2005.2</v>
      </c>
      <c r="I147" s="84"/>
      <c r="J147" s="81">
        <f t="shared" si="10"/>
        <v>2005.2</v>
      </c>
      <c r="K147" s="120" t="s">
        <v>272</v>
      </c>
      <c r="L147" s="67"/>
      <c r="M147" s="67"/>
      <c r="N147" s="67"/>
      <c r="O147" s="67"/>
    </row>
    <row r="148" spans="1:15" s="68" customFormat="1" ht="93.75" customHeight="1" thickBot="1" x14ac:dyDescent="0.3">
      <c r="A148" s="85">
        <v>7</v>
      </c>
      <c r="B148" s="86" t="s">
        <v>75</v>
      </c>
      <c r="C148" s="84"/>
      <c r="D148" s="84"/>
      <c r="E148" s="84"/>
      <c r="F148" s="84"/>
      <c r="G148" s="84"/>
      <c r="H148" s="84">
        <v>2005.2</v>
      </c>
      <c r="I148" s="84"/>
      <c r="J148" s="81">
        <f t="shared" si="10"/>
        <v>2005.2</v>
      </c>
      <c r="K148" s="120" t="s">
        <v>272</v>
      </c>
      <c r="L148" s="67"/>
      <c r="M148" s="67"/>
      <c r="N148" s="67"/>
      <c r="O148" s="67"/>
    </row>
    <row r="149" spans="1:15" s="68" customFormat="1" ht="108.75" customHeight="1" thickBot="1" x14ac:dyDescent="0.3">
      <c r="A149" s="85">
        <v>8</v>
      </c>
      <c r="B149" s="86" t="s">
        <v>76</v>
      </c>
      <c r="C149" s="84">
        <v>2000</v>
      </c>
      <c r="D149" s="84"/>
      <c r="E149" s="84"/>
      <c r="F149" s="84"/>
      <c r="G149" s="84"/>
      <c r="H149" s="84">
        <v>3000</v>
      </c>
      <c r="I149" s="84"/>
      <c r="J149" s="81">
        <f t="shared" si="10"/>
        <v>5000</v>
      </c>
      <c r="K149" s="124" t="s">
        <v>282</v>
      </c>
      <c r="L149" s="67"/>
      <c r="M149" s="67"/>
      <c r="N149" s="67"/>
      <c r="O149" s="67"/>
    </row>
    <row r="150" spans="1:15" s="68" customFormat="1" ht="65.25" customHeight="1" thickBot="1" x14ac:dyDescent="0.3">
      <c r="A150" s="85">
        <v>9</v>
      </c>
      <c r="B150" s="86" t="s">
        <v>77</v>
      </c>
      <c r="C150" s="84" t="s">
        <v>111</v>
      </c>
      <c r="D150" s="84"/>
      <c r="E150" s="84"/>
      <c r="F150" s="84"/>
      <c r="G150" s="84"/>
      <c r="H150" s="84">
        <v>19200</v>
      </c>
      <c r="I150" s="84"/>
      <c r="J150" s="81">
        <f t="shared" si="10"/>
        <v>19200</v>
      </c>
      <c r="K150" s="121" t="s">
        <v>282</v>
      </c>
      <c r="L150" s="67"/>
      <c r="M150" s="67"/>
      <c r="N150" s="67"/>
      <c r="O150" s="67"/>
    </row>
    <row r="151" spans="1:15" s="68" customFormat="1" ht="55.5" customHeight="1" thickBot="1" x14ac:dyDescent="0.3">
      <c r="A151" s="85">
        <v>10</v>
      </c>
      <c r="B151" s="86" t="s">
        <v>78</v>
      </c>
      <c r="C151" s="84"/>
      <c r="D151" s="84"/>
      <c r="E151" s="84">
        <v>10000</v>
      </c>
      <c r="F151" s="84"/>
      <c r="G151" s="84"/>
      <c r="H151" s="84">
        <v>10075.280000000001</v>
      </c>
      <c r="I151" s="84"/>
      <c r="J151" s="81">
        <f t="shared" si="10"/>
        <v>20075.28</v>
      </c>
      <c r="K151" s="86" t="s">
        <v>283</v>
      </c>
      <c r="L151" s="67"/>
      <c r="M151" s="67"/>
      <c r="N151" s="67"/>
      <c r="O151" s="67"/>
    </row>
    <row r="152" spans="1:15" s="68" customFormat="1" ht="78.75" customHeight="1" thickBot="1" x14ac:dyDescent="0.3">
      <c r="A152" s="85">
        <v>11</v>
      </c>
      <c r="B152" s="86" t="s">
        <v>79</v>
      </c>
      <c r="C152" s="84"/>
      <c r="D152" s="84"/>
      <c r="E152" s="84"/>
      <c r="F152" s="84"/>
      <c r="G152" s="84"/>
      <c r="H152" s="84">
        <v>5835.72</v>
      </c>
      <c r="I152" s="84"/>
      <c r="J152" s="81">
        <f t="shared" si="10"/>
        <v>5835.72</v>
      </c>
      <c r="K152" s="86" t="s">
        <v>306</v>
      </c>
      <c r="L152" s="67"/>
      <c r="M152" s="67"/>
      <c r="N152" s="67"/>
      <c r="O152" s="67"/>
    </row>
    <row r="153" spans="1:15" s="68" customFormat="1" ht="120.75" customHeight="1" thickBot="1" x14ac:dyDescent="0.3">
      <c r="A153" s="85">
        <v>12</v>
      </c>
      <c r="B153" s="86" t="s">
        <v>80</v>
      </c>
      <c r="C153" s="84"/>
      <c r="D153" s="84"/>
      <c r="E153" s="84">
        <v>20000</v>
      </c>
      <c r="F153" s="84"/>
      <c r="G153" s="84"/>
      <c r="H153" s="84">
        <v>5620.46</v>
      </c>
      <c r="I153" s="84"/>
      <c r="J153" s="81">
        <f t="shared" si="10"/>
        <v>25620.46</v>
      </c>
      <c r="K153" s="120" t="s">
        <v>277</v>
      </c>
      <c r="L153" s="67"/>
      <c r="M153" s="67"/>
      <c r="N153" s="67"/>
      <c r="O153" s="67"/>
    </row>
    <row r="154" spans="1:15" s="68" customFormat="1" ht="125.25" customHeight="1" thickBot="1" x14ac:dyDescent="0.3">
      <c r="A154" s="85">
        <v>13</v>
      </c>
      <c r="B154" s="86" t="s">
        <v>81</v>
      </c>
      <c r="C154" s="84"/>
      <c r="D154" s="84"/>
      <c r="E154" s="84"/>
      <c r="F154" s="84"/>
      <c r="G154" s="84"/>
      <c r="H154" s="84">
        <v>2570</v>
      </c>
      <c r="I154" s="84"/>
      <c r="J154" s="81">
        <f t="shared" si="10"/>
        <v>2570</v>
      </c>
      <c r="K154" s="86" t="s">
        <v>270</v>
      </c>
      <c r="L154" s="67"/>
      <c r="M154" s="67"/>
      <c r="N154" s="67"/>
      <c r="O154" s="67"/>
    </row>
    <row r="155" spans="1:15" s="68" customFormat="1" ht="69" customHeight="1" thickBot="1" x14ac:dyDescent="0.3">
      <c r="A155" s="85">
        <v>14</v>
      </c>
      <c r="B155" s="86" t="s">
        <v>82</v>
      </c>
      <c r="C155" s="84"/>
      <c r="D155" s="84"/>
      <c r="E155" s="84"/>
      <c r="F155" s="84"/>
      <c r="G155" s="84"/>
      <c r="H155" s="84">
        <v>2597.75</v>
      </c>
      <c r="I155" s="84"/>
      <c r="J155" s="81">
        <f t="shared" ref="J155:J177" si="17">SUM(C155:I155)</f>
        <v>2597.75</v>
      </c>
      <c r="K155" s="120" t="s">
        <v>270</v>
      </c>
      <c r="L155" s="67"/>
      <c r="M155" s="67"/>
      <c r="N155" s="67"/>
      <c r="O155" s="67"/>
    </row>
    <row r="156" spans="1:15" s="68" customFormat="1" ht="121.5" customHeight="1" thickBot="1" x14ac:dyDescent="0.3">
      <c r="A156" s="85">
        <v>15</v>
      </c>
      <c r="B156" s="86" t="s">
        <v>83</v>
      </c>
      <c r="C156" s="84"/>
      <c r="D156" s="84"/>
      <c r="E156" s="84"/>
      <c r="F156" s="84"/>
      <c r="G156" s="84"/>
      <c r="H156" s="84">
        <v>2200</v>
      </c>
      <c r="I156" s="84"/>
      <c r="J156" s="81">
        <f t="shared" si="17"/>
        <v>2200</v>
      </c>
      <c r="K156" s="86" t="s">
        <v>270</v>
      </c>
      <c r="L156" s="67"/>
      <c r="M156" s="67"/>
      <c r="N156" s="67"/>
      <c r="O156" s="67"/>
    </row>
    <row r="157" spans="1:15" s="68" customFormat="1" ht="91.5" customHeight="1" thickBot="1" x14ac:dyDescent="0.3">
      <c r="A157" s="85">
        <v>16</v>
      </c>
      <c r="B157" s="86" t="s">
        <v>84</v>
      </c>
      <c r="C157" s="84"/>
      <c r="D157" s="84"/>
      <c r="E157" s="84"/>
      <c r="F157" s="84"/>
      <c r="G157" s="84"/>
      <c r="H157" s="84">
        <v>2000</v>
      </c>
      <c r="I157" s="84"/>
      <c r="J157" s="81">
        <f t="shared" si="17"/>
        <v>2000</v>
      </c>
      <c r="K157" s="120" t="s">
        <v>275</v>
      </c>
      <c r="L157" s="67"/>
      <c r="M157" s="67"/>
      <c r="N157" s="67"/>
      <c r="O157" s="67"/>
    </row>
    <row r="158" spans="1:15" s="68" customFormat="1" ht="63" customHeight="1" thickBot="1" x14ac:dyDescent="0.3">
      <c r="A158" s="85">
        <v>17</v>
      </c>
      <c r="B158" s="86" t="s">
        <v>85</v>
      </c>
      <c r="C158" s="84"/>
      <c r="D158" s="84"/>
      <c r="E158" s="84"/>
      <c r="F158" s="84"/>
      <c r="G158" s="84"/>
      <c r="H158" s="84">
        <v>5500.03</v>
      </c>
      <c r="I158" s="84"/>
      <c r="J158" s="81">
        <f t="shared" si="17"/>
        <v>5500.03</v>
      </c>
      <c r="K158" s="86" t="s">
        <v>276</v>
      </c>
      <c r="L158" s="67"/>
      <c r="M158" s="67"/>
      <c r="N158" s="67"/>
      <c r="O158" s="67"/>
    </row>
    <row r="159" spans="1:15" s="68" customFormat="1" ht="93" customHeight="1" thickBot="1" x14ac:dyDescent="0.3">
      <c r="A159" s="85">
        <v>18</v>
      </c>
      <c r="B159" s="86" t="s">
        <v>86</v>
      </c>
      <c r="C159" s="84"/>
      <c r="D159" s="84"/>
      <c r="E159" s="84">
        <v>10000</v>
      </c>
      <c r="F159" s="84"/>
      <c r="G159" s="84"/>
      <c r="H159" s="84">
        <v>15800</v>
      </c>
      <c r="I159" s="84"/>
      <c r="J159" s="81">
        <f t="shared" si="17"/>
        <v>25800</v>
      </c>
      <c r="K159" s="86" t="s">
        <v>270</v>
      </c>
      <c r="L159" s="67"/>
      <c r="M159" s="67"/>
      <c r="N159" s="67"/>
      <c r="O159" s="67"/>
    </row>
    <row r="160" spans="1:15" s="68" customFormat="1" ht="78.75" customHeight="1" thickBot="1" x14ac:dyDescent="0.3">
      <c r="A160" s="85">
        <v>19</v>
      </c>
      <c r="B160" s="86" t="s">
        <v>93</v>
      </c>
      <c r="C160" s="84"/>
      <c r="D160" s="84">
        <v>2000</v>
      </c>
      <c r="E160" s="84"/>
      <c r="F160" s="84"/>
      <c r="G160" s="84"/>
      <c r="H160" s="84">
        <v>3175</v>
      </c>
      <c r="I160" s="84"/>
      <c r="J160" s="81">
        <f t="shared" si="17"/>
        <v>5175</v>
      </c>
      <c r="K160" s="120" t="s">
        <v>278</v>
      </c>
      <c r="L160" s="67"/>
      <c r="M160" s="67"/>
      <c r="N160" s="67"/>
      <c r="O160" s="67"/>
    </row>
    <row r="161" spans="1:15" s="68" customFormat="1" ht="60.75" thickBot="1" x14ac:dyDescent="0.3">
      <c r="A161" s="85">
        <v>20</v>
      </c>
      <c r="B161" s="86" t="s">
        <v>87</v>
      </c>
      <c r="C161" s="84"/>
      <c r="D161" s="84">
        <v>2000</v>
      </c>
      <c r="E161" s="84"/>
      <c r="F161" s="84"/>
      <c r="G161" s="84"/>
      <c r="H161" s="84">
        <v>2355.1999999999998</v>
      </c>
      <c r="I161" s="84"/>
      <c r="J161" s="81">
        <f t="shared" si="17"/>
        <v>4355.2</v>
      </c>
      <c r="K161" s="86" t="s">
        <v>276</v>
      </c>
      <c r="L161" s="67"/>
      <c r="M161" s="67"/>
      <c r="N161" s="67"/>
      <c r="O161" s="67"/>
    </row>
    <row r="162" spans="1:15" s="68" customFormat="1" ht="65.25" customHeight="1" thickBot="1" x14ac:dyDescent="0.3">
      <c r="A162" s="85">
        <v>21</v>
      </c>
      <c r="B162" s="86" t="s">
        <v>92</v>
      </c>
      <c r="C162" s="84"/>
      <c r="D162" s="84"/>
      <c r="E162" s="84"/>
      <c r="F162" s="84"/>
      <c r="G162" s="84"/>
      <c r="H162" s="84">
        <v>3175</v>
      </c>
      <c r="I162" s="84"/>
      <c r="J162" s="81">
        <f t="shared" si="17"/>
        <v>3175</v>
      </c>
      <c r="K162" s="86" t="s">
        <v>276</v>
      </c>
      <c r="L162" s="67"/>
      <c r="M162" s="67"/>
      <c r="N162" s="67"/>
      <c r="O162" s="67"/>
    </row>
    <row r="163" spans="1:15" s="68" customFormat="1" ht="108" customHeight="1" thickBot="1" x14ac:dyDescent="0.3">
      <c r="A163" s="85">
        <v>22</v>
      </c>
      <c r="B163" s="86" t="s">
        <v>88</v>
      </c>
      <c r="C163" s="84"/>
      <c r="D163" s="84"/>
      <c r="E163" s="84"/>
      <c r="F163" s="84"/>
      <c r="G163" s="84"/>
      <c r="H163" s="84">
        <v>5932.3</v>
      </c>
      <c r="I163" s="84"/>
      <c r="J163" s="81">
        <f t="shared" si="17"/>
        <v>5932.3</v>
      </c>
      <c r="K163" s="86" t="s">
        <v>276</v>
      </c>
      <c r="L163" s="67"/>
      <c r="M163" s="67"/>
      <c r="N163" s="67"/>
      <c r="O163" s="67"/>
    </row>
    <row r="164" spans="1:15" s="68" customFormat="1" ht="70.5" customHeight="1" thickBot="1" x14ac:dyDescent="0.3">
      <c r="A164" s="85">
        <v>23</v>
      </c>
      <c r="B164" s="86" t="s">
        <v>89</v>
      </c>
      <c r="C164" s="84"/>
      <c r="D164" s="84"/>
      <c r="E164" s="84"/>
      <c r="F164" s="84"/>
      <c r="G164" s="84"/>
      <c r="H164" s="84">
        <v>5075</v>
      </c>
      <c r="I164" s="84"/>
      <c r="J164" s="81">
        <f t="shared" si="17"/>
        <v>5075</v>
      </c>
      <c r="K164" s="120" t="s">
        <v>279</v>
      </c>
      <c r="L164" s="67"/>
      <c r="M164" s="67"/>
      <c r="N164" s="67"/>
      <c r="O164" s="67"/>
    </row>
    <row r="165" spans="1:15" s="68" customFormat="1" ht="124.5" customHeight="1" thickBot="1" x14ac:dyDescent="0.3">
      <c r="A165" s="85">
        <v>24</v>
      </c>
      <c r="B165" s="86" t="s">
        <v>90</v>
      </c>
      <c r="C165" s="84"/>
      <c r="D165" s="84"/>
      <c r="E165" s="84">
        <v>5000</v>
      </c>
      <c r="F165" s="84"/>
      <c r="G165" s="84"/>
      <c r="H165" s="84">
        <v>3068.11</v>
      </c>
      <c r="I165" s="84"/>
      <c r="J165" s="81">
        <f t="shared" si="17"/>
        <v>8068.1100000000006</v>
      </c>
      <c r="K165" s="86" t="s">
        <v>280</v>
      </c>
      <c r="L165" s="67"/>
      <c r="M165" s="67"/>
      <c r="N165" s="67"/>
      <c r="O165" s="67"/>
    </row>
    <row r="166" spans="1:15" s="68" customFormat="1" ht="47.25" customHeight="1" thickBot="1" x14ac:dyDescent="0.3">
      <c r="A166" s="85">
        <v>25</v>
      </c>
      <c r="B166" s="86" t="s">
        <v>91</v>
      </c>
      <c r="C166" s="84"/>
      <c r="D166" s="84"/>
      <c r="E166" s="84"/>
      <c r="F166" s="84"/>
      <c r="G166" s="84"/>
      <c r="H166" s="84">
        <v>2067.79</v>
      </c>
      <c r="I166" s="84"/>
      <c r="J166" s="81">
        <f t="shared" si="17"/>
        <v>2067.79</v>
      </c>
      <c r="K166" s="120" t="s">
        <v>280</v>
      </c>
      <c r="L166" s="67"/>
      <c r="M166" s="67"/>
      <c r="N166" s="67"/>
      <c r="O166" s="67"/>
    </row>
    <row r="167" spans="1:15" s="68" customFormat="1" ht="48.75" customHeight="1" thickBot="1" x14ac:dyDescent="0.3">
      <c r="A167" s="85">
        <v>26</v>
      </c>
      <c r="B167" s="86" t="s">
        <v>215</v>
      </c>
      <c r="C167" s="84"/>
      <c r="D167" s="84"/>
      <c r="E167" s="84"/>
      <c r="F167" s="84"/>
      <c r="G167" s="84">
        <v>600000</v>
      </c>
      <c r="H167" s="84"/>
      <c r="I167" s="84"/>
      <c r="J167" s="81">
        <f>SUM(C167:I167)</f>
        <v>600000</v>
      </c>
      <c r="K167" s="120" t="s">
        <v>270</v>
      </c>
      <c r="L167" s="67"/>
      <c r="M167" s="67"/>
      <c r="N167" s="67"/>
      <c r="O167" s="67"/>
    </row>
    <row r="168" spans="1:15" s="68" customFormat="1" ht="62.25" customHeight="1" thickBot="1" x14ac:dyDescent="0.3">
      <c r="A168" s="85">
        <v>27</v>
      </c>
      <c r="B168" s="86" t="s">
        <v>281</v>
      </c>
      <c r="C168" s="84"/>
      <c r="D168" s="84"/>
      <c r="E168" s="84"/>
      <c r="F168" s="84"/>
      <c r="G168" s="84">
        <v>600000</v>
      </c>
      <c r="H168" s="84"/>
      <c r="I168" s="84"/>
      <c r="J168" s="81">
        <f>SUM(C168:I168)</f>
        <v>600000</v>
      </c>
      <c r="K168" s="120" t="s">
        <v>270</v>
      </c>
      <c r="L168" s="67"/>
      <c r="M168" s="67"/>
      <c r="N168" s="67"/>
      <c r="O168" s="67"/>
    </row>
    <row r="169" spans="1:15" s="70" customFormat="1" ht="27.75" customHeight="1" thickBot="1" x14ac:dyDescent="0.25">
      <c r="A169" s="93"/>
      <c r="B169" s="94" t="s">
        <v>107</v>
      </c>
      <c r="C169" s="95">
        <f t="shared" ref="C169:J169" si="18">SUM(C142:C168)</f>
        <v>8000</v>
      </c>
      <c r="D169" s="95">
        <f t="shared" si="18"/>
        <v>388386.06</v>
      </c>
      <c r="E169" s="95">
        <f t="shared" si="18"/>
        <v>85000</v>
      </c>
      <c r="F169" s="95">
        <f t="shared" si="18"/>
        <v>0</v>
      </c>
      <c r="G169" s="95">
        <f t="shared" si="18"/>
        <v>1200000</v>
      </c>
      <c r="H169" s="95">
        <f t="shared" si="18"/>
        <v>118197.23999999999</v>
      </c>
      <c r="I169" s="95">
        <f t="shared" si="18"/>
        <v>0</v>
      </c>
      <c r="J169" s="95">
        <f t="shared" si="18"/>
        <v>1799583.3</v>
      </c>
      <c r="K169" s="115"/>
      <c r="L169" s="69"/>
      <c r="M169" s="69"/>
      <c r="N169" s="69"/>
      <c r="O169" s="69"/>
    </row>
    <row r="170" spans="1:15" s="68" customFormat="1" ht="23.25" customHeight="1" thickBot="1" x14ac:dyDescent="0.25">
      <c r="A170" s="96"/>
      <c r="B170" s="96" t="s">
        <v>209</v>
      </c>
      <c r="C170" s="98">
        <f t="shared" ref="C170:J170" si="19">C169+C140</f>
        <v>11970</v>
      </c>
      <c r="D170" s="98">
        <f t="shared" si="19"/>
        <v>388386.06</v>
      </c>
      <c r="E170" s="98">
        <f t="shared" si="19"/>
        <v>109000</v>
      </c>
      <c r="F170" s="98">
        <f t="shared" si="19"/>
        <v>0</v>
      </c>
      <c r="G170" s="98">
        <f t="shared" si="19"/>
        <v>1200000</v>
      </c>
      <c r="H170" s="98">
        <f t="shared" si="19"/>
        <v>118197.23999999999</v>
      </c>
      <c r="I170" s="98">
        <f t="shared" si="19"/>
        <v>0</v>
      </c>
      <c r="J170" s="98">
        <f t="shared" si="19"/>
        <v>1827553.3</v>
      </c>
      <c r="K170" s="117"/>
      <c r="L170" s="67"/>
      <c r="M170" s="67"/>
      <c r="N170" s="67"/>
      <c r="O170" s="67"/>
    </row>
    <row r="171" spans="1:15" s="68" customFormat="1" ht="29.25" customHeight="1" thickBot="1" x14ac:dyDescent="0.3">
      <c r="A171" s="164" t="s">
        <v>210</v>
      </c>
      <c r="B171" s="165"/>
      <c r="C171" s="165"/>
      <c r="D171" s="165"/>
      <c r="E171" s="165"/>
      <c r="F171" s="165"/>
      <c r="G171" s="165"/>
      <c r="H171" s="165"/>
      <c r="I171" s="165"/>
      <c r="J171" s="165"/>
      <c r="K171" s="166"/>
      <c r="L171" s="67"/>
      <c r="M171" s="67"/>
      <c r="N171" s="67"/>
      <c r="O171" s="67"/>
    </row>
    <row r="172" spans="1:15" s="68" customFormat="1" ht="23.25" customHeight="1" thickBot="1" x14ac:dyDescent="0.3">
      <c r="A172" s="167" t="s">
        <v>211</v>
      </c>
      <c r="B172" s="168"/>
      <c r="C172" s="168"/>
      <c r="D172" s="168"/>
      <c r="E172" s="168"/>
      <c r="F172" s="168"/>
      <c r="G172" s="168"/>
      <c r="H172" s="168"/>
      <c r="I172" s="168"/>
      <c r="J172" s="168"/>
      <c r="K172" s="169"/>
      <c r="L172" s="67"/>
      <c r="M172" s="67"/>
      <c r="N172" s="67"/>
      <c r="O172" s="67"/>
    </row>
    <row r="173" spans="1:15" s="68" customFormat="1" ht="61.5" customHeight="1" thickBot="1" x14ac:dyDescent="0.3">
      <c r="A173" s="85">
        <v>1</v>
      </c>
      <c r="B173" s="83" t="s">
        <v>99</v>
      </c>
      <c r="C173" s="84"/>
      <c r="D173" s="84"/>
      <c r="E173" s="84">
        <v>5000</v>
      </c>
      <c r="F173" s="84"/>
      <c r="G173" s="84"/>
      <c r="H173" s="84"/>
      <c r="I173" s="84"/>
      <c r="J173" s="81">
        <f t="shared" si="17"/>
        <v>5000</v>
      </c>
      <c r="K173" s="86" t="s">
        <v>284</v>
      </c>
      <c r="L173" s="67"/>
      <c r="M173" s="67"/>
      <c r="N173" s="67"/>
      <c r="O173" s="67"/>
    </row>
    <row r="174" spans="1:15" s="68" customFormat="1" ht="81" customHeight="1" thickBot="1" x14ac:dyDescent="0.3">
      <c r="A174" s="85">
        <v>2</v>
      </c>
      <c r="B174" s="86" t="s">
        <v>100</v>
      </c>
      <c r="C174" s="84">
        <v>2000</v>
      </c>
      <c r="D174" s="84"/>
      <c r="E174" s="84"/>
      <c r="F174" s="84"/>
      <c r="G174" s="84"/>
      <c r="H174" s="84"/>
      <c r="I174" s="84"/>
      <c r="J174" s="81">
        <f t="shared" si="17"/>
        <v>2000</v>
      </c>
      <c r="K174" s="120" t="s">
        <v>285</v>
      </c>
      <c r="L174" s="67"/>
      <c r="M174" s="67"/>
      <c r="N174" s="67"/>
      <c r="O174" s="67"/>
    </row>
    <row r="175" spans="1:15" s="68" customFormat="1" ht="92.25" customHeight="1" thickBot="1" x14ac:dyDescent="0.3">
      <c r="A175" s="85">
        <v>3</v>
      </c>
      <c r="B175" s="86" t="s">
        <v>101</v>
      </c>
      <c r="C175" s="84">
        <v>1000</v>
      </c>
      <c r="D175" s="84"/>
      <c r="E175" s="84">
        <v>5000</v>
      </c>
      <c r="F175" s="84"/>
      <c r="G175" s="84"/>
      <c r="H175" s="84"/>
      <c r="I175" s="84"/>
      <c r="J175" s="81">
        <f t="shared" si="17"/>
        <v>6000</v>
      </c>
      <c r="K175" s="86" t="s">
        <v>273</v>
      </c>
      <c r="L175" s="67"/>
      <c r="M175" s="67"/>
      <c r="N175" s="67"/>
      <c r="O175" s="67"/>
    </row>
    <row r="176" spans="1:15" s="68" customFormat="1" ht="64.5" customHeight="1" thickBot="1" x14ac:dyDescent="0.3">
      <c r="A176" s="85">
        <v>4</v>
      </c>
      <c r="B176" s="86" t="s">
        <v>218</v>
      </c>
      <c r="C176" s="84"/>
      <c r="D176" s="84"/>
      <c r="E176" s="84">
        <v>5006.68</v>
      </c>
      <c r="F176" s="84"/>
      <c r="G176" s="84"/>
      <c r="H176" s="84"/>
      <c r="I176" s="84"/>
      <c r="J176" s="81">
        <f t="shared" si="17"/>
        <v>5006.68</v>
      </c>
      <c r="K176" s="86" t="s">
        <v>274</v>
      </c>
      <c r="L176" s="67"/>
      <c r="M176" s="67"/>
      <c r="N176" s="67"/>
      <c r="O176" s="67"/>
    </row>
    <row r="177" spans="1:15" s="70" customFormat="1" ht="29.25" customHeight="1" thickBot="1" x14ac:dyDescent="0.25">
      <c r="A177" s="93"/>
      <c r="B177" s="93" t="s">
        <v>107</v>
      </c>
      <c r="C177" s="95">
        <f>SUM(C173:C176)</f>
        <v>3000</v>
      </c>
      <c r="D177" s="95"/>
      <c r="E177" s="95">
        <f>SUM(E173:E176)</f>
        <v>15006.68</v>
      </c>
      <c r="F177" s="95"/>
      <c r="G177" s="95"/>
      <c r="H177" s="95">
        <f>SUM(H173:H176)</f>
        <v>0</v>
      </c>
      <c r="I177" s="95"/>
      <c r="J177" s="99">
        <f t="shared" si="17"/>
        <v>18006.68</v>
      </c>
      <c r="K177" s="115"/>
      <c r="L177" s="69"/>
      <c r="M177" s="69"/>
      <c r="N177" s="69"/>
      <c r="O177" s="69"/>
    </row>
    <row r="178" spans="1:15" s="70" customFormat="1" ht="29.25" customHeight="1" thickBot="1" x14ac:dyDescent="0.25">
      <c r="A178" s="96"/>
      <c r="B178" s="96" t="s">
        <v>212</v>
      </c>
      <c r="C178" s="98">
        <f>SUM(C177)</f>
        <v>3000</v>
      </c>
      <c r="D178" s="98">
        <f t="shared" ref="D178:J178" si="20">SUM(D177)</f>
        <v>0</v>
      </c>
      <c r="E178" s="98">
        <f t="shared" si="20"/>
        <v>15006.68</v>
      </c>
      <c r="F178" s="98">
        <f t="shared" si="20"/>
        <v>0</v>
      </c>
      <c r="G178" s="98">
        <f t="shared" si="20"/>
        <v>0</v>
      </c>
      <c r="H178" s="98">
        <f t="shared" si="20"/>
        <v>0</v>
      </c>
      <c r="I178" s="98">
        <f t="shared" si="20"/>
        <v>0</v>
      </c>
      <c r="J178" s="98">
        <f t="shared" si="20"/>
        <v>18006.68</v>
      </c>
      <c r="K178" s="116" t="s">
        <v>213</v>
      </c>
      <c r="L178" s="69"/>
      <c r="M178" s="69"/>
      <c r="N178" s="69"/>
      <c r="O178" s="69"/>
    </row>
    <row r="179" spans="1:15" s="70" customFormat="1" ht="39.75" customHeight="1" thickBot="1" x14ac:dyDescent="0.25">
      <c r="A179" s="101"/>
      <c r="B179" s="101" t="s">
        <v>108</v>
      </c>
      <c r="C179" s="102">
        <f>C178+C170+C131+C97+C42</f>
        <v>846003.39</v>
      </c>
      <c r="D179" s="102">
        <f>D178+D170+D131+D97+D42</f>
        <v>2277655.92</v>
      </c>
      <c r="E179" s="102">
        <f>E178+E170+E131+E97+E42</f>
        <v>2746646.7499999995</v>
      </c>
      <c r="F179" s="102">
        <f>F178+F170+F131+F97+F42</f>
        <v>1180189.8499999999</v>
      </c>
      <c r="G179" s="102">
        <f>SUM(G42+G131+G170)</f>
        <v>2739653.23</v>
      </c>
      <c r="H179" s="102">
        <f>H178+H170+H131+H97+H42</f>
        <v>118197.23999999999</v>
      </c>
      <c r="I179" s="102">
        <f>I178+I170+I131+I97+I42</f>
        <v>30000</v>
      </c>
      <c r="J179" s="102">
        <f>SUM(J42+J97+J131+J170+J178)</f>
        <v>9938346.379999999</v>
      </c>
      <c r="K179" s="118"/>
      <c r="L179" s="69"/>
      <c r="M179" s="69"/>
      <c r="N179" s="69"/>
      <c r="O179" s="69"/>
    </row>
  </sheetData>
  <mergeCells count="20">
    <mergeCell ref="A27:K27"/>
    <mergeCell ref="A39:K39"/>
    <mergeCell ref="A43:K43"/>
    <mergeCell ref="A44:K44"/>
    <mergeCell ref="C2:O2"/>
    <mergeCell ref="A5:K5"/>
    <mergeCell ref="A6:K6"/>
    <mergeCell ref="A17:J17"/>
    <mergeCell ref="A22:K22"/>
    <mergeCell ref="A58:K58"/>
    <mergeCell ref="A69:K69"/>
    <mergeCell ref="A86:K86"/>
    <mergeCell ref="A98:K98"/>
    <mergeCell ref="A99:K99"/>
    <mergeCell ref="A171:K171"/>
    <mergeCell ref="A172:K172"/>
    <mergeCell ref="A109:K109"/>
    <mergeCell ref="A132:K132"/>
    <mergeCell ref="A133:K133"/>
    <mergeCell ref="A141:K141"/>
  </mergeCells>
  <pageMargins left="0.25" right="0.25" top="0.75" bottom="0.75" header="0.3" footer="0.3"/>
  <pageSetup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4"/>
  <sheetViews>
    <sheetView topLeftCell="A119" workbookViewId="0">
      <selection activeCell="E110" sqref="E110"/>
    </sheetView>
  </sheetViews>
  <sheetFormatPr defaultRowHeight="15" x14ac:dyDescent="0.25"/>
  <cols>
    <col min="1" max="1" width="19.42578125" style="2" customWidth="1"/>
    <col min="2" max="2" width="17.7109375" style="2" customWidth="1"/>
    <col min="3" max="3" width="17.42578125" style="2" customWidth="1"/>
    <col min="4" max="4" width="21.140625" style="2" customWidth="1"/>
    <col min="5" max="5" width="22.140625" style="2" customWidth="1"/>
    <col min="6" max="6" width="21.42578125" style="2" customWidth="1"/>
    <col min="7" max="7" width="20.85546875" style="2" customWidth="1"/>
    <col min="8" max="8" width="15.7109375" style="2" customWidth="1"/>
    <col min="9" max="9" width="18.42578125" style="2" customWidth="1"/>
    <col min="10" max="10" width="9.140625" style="2"/>
    <col min="11" max="11" width="12.85546875" style="2" bestFit="1" customWidth="1"/>
    <col min="12" max="16384" width="9.140625" style="2"/>
  </cols>
  <sheetData>
    <row r="1" spans="1:9" ht="21" customHeight="1" x14ac:dyDescent="0.3">
      <c r="A1" s="213" t="s">
        <v>114</v>
      </c>
      <c r="B1" s="214"/>
      <c r="C1" s="214"/>
      <c r="D1" s="214"/>
      <c r="E1" s="214"/>
      <c r="F1" s="214"/>
      <c r="G1" s="214"/>
      <c r="H1" s="215"/>
    </row>
    <row r="2" spans="1:9" ht="21" customHeight="1" x14ac:dyDescent="0.3">
      <c r="A2" s="3" t="s">
        <v>115</v>
      </c>
      <c r="B2" s="213">
        <v>2020</v>
      </c>
      <c r="C2" s="215"/>
      <c r="D2" s="213">
        <v>2021</v>
      </c>
      <c r="E2" s="215"/>
      <c r="F2" s="213">
        <v>2022</v>
      </c>
      <c r="G2" s="214"/>
      <c r="H2" s="215"/>
    </row>
    <row r="3" spans="1:9" s="1" customFormat="1" ht="51" customHeight="1" x14ac:dyDescent="0.25">
      <c r="A3" s="4"/>
      <c r="B3" s="38" t="s">
        <v>116</v>
      </c>
      <c r="C3" s="38" t="s">
        <v>117</v>
      </c>
      <c r="D3" s="38" t="s">
        <v>116</v>
      </c>
      <c r="E3" s="38" t="s">
        <v>118</v>
      </c>
      <c r="F3" s="38" t="s">
        <v>116</v>
      </c>
      <c r="G3" s="38" t="s">
        <v>128</v>
      </c>
      <c r="H3" s="38" t="s">
        <v>129</v>
      </c>
    </row>
    <row r="4" spans="1:9" ht="22.5" customHeight="1" x14ac:dyDescent="0.25">
      <c r="A4" s="4" t="s">
        <v>119</v>
      </c>
      <c r="B4" s="5">
        <v>39600</v>
      </c>
      <c r="C4" s="5">
        <v>145886.63</v>
      </c>
      <c r="D4" s="5">
        <v>91209.39</v>
      </c>
      <c r="E4" s="5">
        <v>6201.24</v>
      </c>
      <c r="F4" s="5">
        <v>76409.39</v>
      </c>
      <c r="G4" s="5">
        <v>9399.24</v>
      </c>
      <c r="H4" s="6">
        <f>G4/G12</f>
        <v>2.885507939426326E-2</v>
      </c>
    </row>
    <row r="5" spans="1:9" ht="19.5" customHeight="1" x14ac:dyDescent="0.25">
      <c r="A5" s="7" t="s">
        <v>120</v>
      </c>
      <c r="B5" s="5">
        <v>1100</v>
      </c>
      <c r="C5" s="4">
        <v>0</v>
      </c>
      <c r="D5" s="5">
        <v>1000</v>
      </c>
      <c r="E5" s="4">
        <v>0</v>
      </c>
      <c r="F5" s="5">
        <v>1000</v>
      </c>
      <c r="G5" s="4">
        <v>0</v>
      </c>
      <c r="H5" s="6">
        <f>G5/G12</f>
        <v>0</v>
      </c>
    </row>
    <row r="6" spans="1:9" ht="15.75" x14ac:dyDescent="0.25">
      <c r="A6" s="4" t="s">
        <v>121</v>
      </c>
      <c r="B6" s="5">
        <v>450558</v>
      </c>
      <c r="C6" s="5">
        <v>344943.65</v>
      </c>
      <c r="D6" s="5">
        <v>436969</v>
      </c>
      <c r="E6" s="5">
        <v>309407.7</v>
      </c>
      <c r="F6" s="5">
        <v>416769</v>
      </c>
      <c r="G6" s="5">
        <v>211033.2</v>
      </c>
      <c r="H6" s="6">
        <f>G6/G12</f>
        <v>0.647858735474936</v>
      </c>
    </row>
    <row r="7" spans="1:9" ht="15.75" x14ac:dyDescent="0.25">
      <c r="A7" s="4" t="s">
        <v>122</v>
      </c>
      <c r="B7" s="5">
        <v>41250</v>
      </c>
      <c r="C7" s="5">
        <v>16468.36</v>
      </c>
      <c r="D7" s="5">
        <v>37500</v>
      </c>
      <c r="E7" s="5">
        <v>15425.1</v>
      </c>
      <c r="F7" s="5">
        <v>37500</v>
      </c>
      <c r="G7" s="5">
        <v>15522</v>
      </c>
      <c r="H7" s="6">
        <f>G7/G12</f>
        <v>4.7651569952225324E-2</v>
      </c>
    </row>
    <row r="8" spans="1:9" ht="20.25" customHeight="1" x14ac:dyDescent="0.25">
      <c r="A8" s="4" t="s">
        <v>123</v>
      </c>
      <c r="B8" s="5">
        <v>112290.2</v>
      </c>
      <c r="C8" s="5">
        <v>103489.93</v>
      </c>
      <c r="D8" s="5">
        <v>114640</v>
      </c>
      <c r="E8" s="5">
        <v>40390.44</v>
      </c>
      <c r="F8" s="5">
        <v>149640</v>
      </c>
      <c r="G8" s="5">
        <v>68579.09</v>
      </c>
      <c r="H8" s="6">
        <f>G8/G12</f>
        <v>0.21053352044807086</v>
      </c>
    </row>
    <row r="9" spans="1:9" ht="15.75" x14ac:dyDescent="0.25">
      <c r="A9" s="4" t="s">
        <v>124</v>
      </c>
      <c r="B9" s="5">
        <v>26180</v>
      </c>
      <c r="C9" s="5">
        <v>52401.98</v>
      </c>
      <c r="D9" s="5">
        <v>57600</v>
      </c>
      <c r="E9" s="5">
        <v>55290.15</v>
      </c>
      <c r="F9" s="5">
        <v>57600</v>
      </c>
      <c r="G9" s="5">
        <v>6776</v>
      </c>
      <c r="H9" s="6">
        <f>G9/G12</f>
        <v>2.0801896533712071E-2</v>
      </c>
    </row>
    <row r="10" spans="1:9" ht="15.75" x14ac:dyDescent="0.25">
      <c r="A10" s="4" t="s">
        <v>125</v>
      </c>
      <c r="B10" s="5">
        <v>27522</v>
      </c>
      <c r="C10" s="5">
        <v>6045</v>
      </c>
      <c r="D10" s="5">
        <v>28222</v>
      </c>
      <c r="E10" s="5">
        <v>24114.09</v>
      </c>
      <c r="F10" s="5">
        <v>28222</v>
      </c>
      <c r="G10" s="5">
        <v>14430</v>
      </c>
      <c r="H10" s="6">
        <f>G10/G12</f>
        <v>4.4299198196792386E-2</v>
      </c>
    </row>
    <row r="11" spans="1:9" ht="15.75" x14ac:dyDescent="0.25">
      <c r="A11" s="4" t="s">
        <v>126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6">
        <f>G11/G12</f>
        <v>0</v>
      </c>
    </row>
    <row r="12" spans="1:9" s="11" customFormat="1" ht="15.75" x14ac:dyDescent="0.25">
      <c r="A12" s="9" t="s">
        <v>127</v>
      </c>
      <c r="B12" s="8">
        <f t="shared" ref="B12:G12" si="0">SUM(B4:B11)</f>
        <v>698500.2</v>
      </c>
      <c r="C12" s="8">
        <f t="shared" si="0"/>
        <v>669235.55000000005</v>
      </c>
      <c r="D12" s="8">
        <f t="shared" si="0"/>
        <v>767140.39</v>
      </c>
      <c r="E12" s="8">
        <f t="shared" si="0"/>
        <v>450828.72000000003</v>
      </c>
      <c r="F12" s="8">
        <f t="shared" si="0"/>
        <v>767140.39</v>
      </c>
      <c r="G12" s="8">
        <f t="shared" si="0"/>
        <v>325739.53000000003</v>
      </c>
      <c r="H12" s="10">
        <v>0.42459999999999998</v>
      </c>
    </row>
    <row r="16" spans="1:9" x14ac:dyDescent="0.25">
      <c r="I16" s="2" t="s">
        <v>27</v>
      </c>
    </row>
    <row r="19" spans="1:8" ht="18" x14ac:dyDescent="0.25">
      <c r="A19" s="216" t="s">
        <v>136</v>
      </c>
      <c r="B19" s="217"/>
      <c r="C19" s="217"/>
      <c r="D19" s="217"/>
      <c r="E19" s="217"/>
      <c r="F19" s="217"/>
      <c r="G19" s="217"/>
      <c r="H19" s="218"/>
    </row>
    <row r="20" spans="1:8" ht="15.75" x14ac:dyDescent="0.25">
      <c r="A20" s="13" t="s">
        <v>115</v>
      </c>
      <c r="B20" s="14">
        <v>2020</v>
      </c>
      <c r="C20" s="15"/>
      <c r="D20" s="14">
        <v>2021</v>
      </c>
      <c r="E20" s="15"/>
      <c r="F20" s="203">
        <v>2022</v>
      </c>
      <c r="G20" s="204"/>
      <c r="H20" s="205"/>
    </row>
    <row r="21" spans="1:8" ht="33.75" customHeight="1" x14ac:dyDescent="0.25">
      <c r="A21" s="13"/>
      <c r="B21" s="16" t="s">
        <v>116</v>
      </c>
      <c r="C21" s="16" t="s">
        <v>137</v>
      </c>
      <c r="D21" s="16" t="s">
        <v>116</v>
      </c>
      <c r="E21" s="16" t="s">
        <v>118</v>
      </c>
      <c r="F21" s="16" t="s">
        <v>116</v>
      </c>
      <c r="G21" s="16" t="s">
        <v>138</v>
      </c>
      <c r="H21" s="16" t="s">
        <v>139</v>
      </c>
    </row>
    <row r="22" spans="1:8" ht="28.5" customHeight="1" x14ac:dyDescent="0.25">
      <c r="A22" s="13" t="s">
        <v>140</v>
      </c>
      <c r="B22" s="18">
        <v>697400.2</v>
      </c>
      <c r="C22" s="18">
        <v>669235.55000000005</v>
      </c>
      <c r="D22" s="18">
        <v>767140.39</v>
      </c>
      <c r="E22" s="18">
        <v>444951.15</v>
      </c>
      <c r="F22" s="18">
        <v>767140.39</v>
      </c>
      <c r="G22" s="18">
        <v>325739.53000000003</v>
      </c>
      <c r="H22" s="32">
        <f>G22/F22</f>
        <v>0.42461527804578247</v>
      </c>
    </row>
    <row r="23" spans="1:8" s="19" customFormat="1" ht="31.5" x14ac:dyDescent="0.25">
      <c r="A23" s="28" t="s">
        <v>141</v>
      </c>
      <c r="B23" s="29">
        <v>1490353.37</v>
      </c>
      <c r="C23" s="29">
        <v>1162475.6299999999</v>
      </c>
      <c r="D23" s="29">
        <v>1809131.59</v>
      </c>
      <c r="E23" s="29">
        <v>2011834.22</v>
      </c>
      <c r="F23" s="29">
        <v>2154240.36</v>
      </c>
      <c r="G23" s="29">
        <v>1420483.63</v>
      </c>
      <c r="H23" s="32">
        <f t="shared" ref="H23:H33" si="1">G23/F23</f>
        <v>0.65938957248020369</v>
      </c>
    </row>
    <row r="24" spans="1:8" ht="47.25" x14ac:dyDescent="0.25">
      <c r="A24" s="13" t="s">
        <v>142</v>
      </c>
      <c r="B24" s="18">
        <v>68085.960000000006</v>
      </c>
      <c r="C24" s="18">
        <v>53412.77</v>
      </c>
      <c r="D24" s="18">
        <v>80256</v>
      </c>
      <c r="E24" s="18">
        <v>68528.17</v>
      </c>
      <c r="F24" s="18">
        <v>98966</v>
      </c>
      <c r="G24" s="18">
        <v>8922.84</v>
      </c>
      <c r="H24" s="32">
        <f t="shared" si="1"/>
        <v>9.0160661237192574E-2</v>
      </c>
    </row>
    <row r="25" spans="1:8" ht="29.25" customHeight="1" x14ac:dyDescent="0.25">
      <c r="A25" s="13" t="s">
        <v>143</v>
      </c>
      <c r="B25" s="18" t="s">
        <v>150</v>
      </c>
      <c r="C25" s="18" t="s">
        <v>150</v>
      </c>
      <c r="D25" s="18" t="s">
        <v>150</v>
      </c>
      <c r="E25" s="18" t="s">
        <v>150</v>
      </c>
      <c r="F25" s="18">
        <v>25180</v>
      </c>
      <c r="G25" s="18" t="s">
        <v>150</v>
      </c>
      <c r="H25" s="32">
        <v>0</v>
      </c>
    </row>
    <row r="26" spans="1:8" ht="27.75" customHeight="1" x14ac:dyDescent="0.25">
      <c r="A26" s="13" t="s">
        <v>144</v>
      </c>
      <c r="B26" s="18">
        <v>3979250.22</v>
      </c>
      <c r="C26" s="18">
        <v>2564750.41</v>
      </c>
      <c r="D26" s="18">
        <v>3979250.22</v>
      </c>
      <c r="E26" s="18">
        <v>1931971.83</v>
      </c>
      <c r="F26" s="18">
        <v>3721051.92</v>
      </c>
      <c r="G26" s="18">
        <v>751356.05</v>
      </c>
      <c r="H26" s="32">
        <f t="shared" si="1"/>
        <v>0.20192033493582645</v>
      </c>
    </row>
    <row r="27" spans="1:8" ht="27.75" customHeight="1" x14ac:dyDescent="0.25">
      <c r="A27" s="13" t="s">
        <v>162</v>
      </c>
      <c r="B27" s="18">
        <v>700000</v>
      </c>
      <c r="C27" s="18">
        <v>371412.27</v>
      </c>
      <c r="D27" s="18">
        <v>400000</v>
      </c>
      <c r="E27" s="18">
        <v>296652</v>
      </c>
      <c r="F27" s="18">
        <v>400000</v>
      </c>
      <c r="G27" s="18">
        <v>94707.24</v>
      </c>
      <c r="H27" s="32">
        <f t="shared" si="1"/>
        <v>0.23676810000000001</v>
      </c>
    </row>
    <row r="28" spans="1:8" ht="28.5" customHeight="1" x14ac:dyDescent="0.25">
      <c r="A28" s="13" t="s">
        <v>145</v>
      </c>
      <c r="B28" s="18">
        <v>821137</v>
      </c>
      <c r="C28" s="18">
        <v>998373.62</v>
      </c>
      <c r="D28" s="18">
        <v>1139114</v>
      </c>
      <c r="E28" s="18">
        <v>1139113.98</v>
      </c>
      <c r="F28" s="18">
        <v>1180189.8500000001</v>
      </c>
      <c r="G28" s="18">
        <v>176631.3</v>
      </c>
      <c r="H28" s="32">
        <f t="shared" si="1"/>
        <v>0.14966346304367892</v>
      </c>
    </row>
    <row r="29" spans="1:8" ht="31.5" customHeight="1" x14ac:dyDescent="0.25">
      <c r="A29" s="13" t="s">
        <v>146</v>
      </c>
      <c r="B29" s="17">
        <v>183445.83</v>
      </c>
      <c r="C29" s="17">
        <v>192318.62</v>
      </c>
      <c r="D29" s="17">
        <v>100376.56</v>
      </c>
      <c r="E29" s="17">
        <v>100376.74</v>
      </c>
      <c r="F29" s="17">
        <v>81842.039999999994</v>
      </c>
      <c r="G29" s="17">
        <v>68560.89</v>
      </c>
      <c r="H29" s="32">
        <f t="shared" si="1"/>
        <v>0.83772215355335722</v>
      </c>
    </row>
    <row r="30" spans="1:8" ht="28.5" customHeight="1" x14ac:dyDescent="0.25">
      <c r="A30" s="13" t="s">
        <v>148</v>
      </c>
      <c r="B30" s="18">
        <v>1611113.46</v>
      </c>
      <c r="C30" s="18">
        <v>164345.74</v>
      </c>
      <c r="D30" s="18">
        <v>1611113.46</v>
      </c>
      <c r="E30" s="18">
        <v>18122</v>
      </c>
      <c r="F30" s="18">
        <v>1709983.59</v>
      </c>
      <c r="G30" s="18">
        <v>11678.16</v>
      </c>
      <c r="H30" s="32">
        <f t="shared" si="1"/>
        <v>6.8293988715996973E-3</v>
      </c>
    </row>
    <row r="31" spans="1:8" ht="34.5" customHeight="1" x14ac:dyDescent="0.25">
      <c r="A31" s="13" t="s">
        <v>149</v>
      </c>
      <c r="B31" s="17">
        <v>50000</v>
      </c>
      <c r="C31" s="17" t="s">
        <v>150</v>
      </c>
      <c r="D31" s="17">
        <v>50000</v>
      </c>
      <c r="E31" s="17">
        <v>45000</v>
      </c>
      <c r="F31" s="17">
        <v>30000</v>
      </c>
      <c r="G31" s="17" t="s">
        <v>150</v>
      </c>
      <c r="H31" s="32">
        <v>0</v>
      </c>
    </row>
    <row r="32" spans="1:8" ht="34.5" customHeight="1" x14ac:dyDescent="0.25">
      <c r="A32" s="13" t="s">
        <v>163</v>
      </c>
      <c r="B32" s="17">
        <v>10750</v>
      </c>
      <c r="C32" s="17">
        <v>10750</v>
      </c>
      <c r="D32" s="17" t="s">
        <v>150</v>
      </c>
      <c r="E32" s="17" t="s">
        <v>150</v>
      </c>
      <c r="F32" s="17"/>
      <c r="G32" s="17"/>
      <c r="H32" s="32">
        <v>0</v>
      </c>
    </row>
    <row r="33" spans="1:9" ht="29.25" customHeight="1" x14ac:dyDescent="0.25">
      <c r="A33" s="13" t="s">
        <v>147</v>
      </c>
      <c r="B33" s="34">
        <f t="shared" ref="B33:G33" si="2">SUM(B22:B32)</f>
        <v>9611536.0399999991</v>
      </c>
      <c r="C33" s="34">
        <f t="shared" si="2"/>
        <v>6187074.6100000013</v>
      </c>
      <c r="D33" s="34">
        <f t="shared" si="2"/>
        <v>9936382.2199999988</v>
      </c>
      <c r="E33" s="34">
        <f t="shared" si="2"/>
        <v>6056550.0899999999</v>
      </c>
      <c r="F33" s="35">
        <f t="shared" si="2"/>
        <v>10168594.149999999</v>
      </c>
      <c r="G33" s="34">
        <f t="shared" si="2"/>
        <v>2858079.64</v>
      </c>
      <c r="H33" s="36">
        <f t="shared" si="1"/>
        <v>0.28106930002708391</v>
      </c>
    </row>
    <row r="34" spans="1:9" x14ac:dyDescent="0.25">
      <c r="A34" s="40" t="s">
        <v>167</v>
      </c>
    </row>
    <row r="35" spans="1:9" x14ac:dyDescent="0.25">
      <c r="A35" s="41" t="s">
        <v>166</v>
      </c>
    </row>
    <row r="39" spans="1:9" ht="26.25" x14ac:dyDescent="0.4">
      <c r="C39" s="21" t="s">
        <v>157</v>
      </c>
      <c r="D39" s="22"/>
      <c r="E39" s="22"/>
      <c r="F39" s="22"/>
      <c r="G39" s="22"/>
      <c r="H39" s="22"/>
      <c r="I39" s="22"/>
    </row>
    <row r="40" spans="1:9" ht="18" customHeight="1" x14ac:dyDescent="0.25">
      <c r="A40" s="210" t="s">
        <v>151</v>
      </c>
      <c r="B40" s="211"/>
      <c r="C40" s="211"/>
      <c r="D40" s="211"/>
      <c r="E40" s="211"/>
      <c r="F40" s="211"/>
      <c r="G40" s="211"/>
      <c r="H40" s="212"/>
    </row>
    <row r="41" spans="1:9" ht="18" customHeight="1" x14ac:dyDescent="0.25">
      <c r="A41" s="20" t="s">
        <v>152</v>
      </c>
      <c r="B41" s="210">
        <v>2020</v>
      </c>
      <c r="C41" s="212"/>
      <c r="D41" s="210">
        <v>2021</v>
      </c>
      <c r="E41" s="212"/>
      <c r="F41" s="210">
        <v>2022</v>
      </c>
      <c r="G41" s="211"/>
      <c r="H41" s="212"/>
    </row>
    <row r="42" spans="1:9" s="1" customFormat="1" ht="63" x14ac:dyDescent="0.25">
      <c r="A42" s="13"/>
      <c r="B42" s="16" t="s">
        <v>116</v>
      </c>
      <c r="C42" s="16" t="s">
        <v>118</v>
      </c>
      <c r="D42" s="16" t="s">
        <v>116</v>
      </c>
      <c r="E42" s="16" t="s">
        <v>117</v>
      </c>
      <c r="F42" s="16" t="s">
        <v>116</v>
      </c>
      <c r="G42" s="16" t="s">
        <v>138</v>
      </c>
      <c r="H42" s="16" t="s">
        <v>153</v>
      </c>
    </row>
    <row r="43" spans="1:9" s="1" customFormat="1" ht="31.5" x14ac:dyDescent="0.25">
      <c r="A43" s="13" t="s">
        <v>154</v>
      </c>
      <c r="B43" s="29">
        <v>1490353.37</v>
      </c>
      <c r="C43" s="18">
        <v>1162475.6299999999</v>
      </c>
      <c r="D43" s="29">
        <v>1809131.59</v>
      </c>
      <c r="E43" s="18">
        <v>2011834.22</v>
      </c>
      <c r="F43" s="29">
        <v>2154240.36</v>
      </c>
      <c r="G43" s="18">
        <v>1420483.63</v>
      </c>
      <c r="H43" s="33">
        <f>G43/F43</f>
        <v>0.65938957248020369</v>
      </c>
    </row>
    <row r="44" spans="1:9" s="1" customFormat="1" ht="31.5" x14ac:dyDescent="0.25">
      <c r="A44" s="13" t="s">
        <v>155</v>
      </c>
      <c r="B44" s="18">
        <v>68085.960000000006</v>
      </c>
      <c r="C44" s="18">
        <v>53412.77</v>
      </c>
      <c r="D44" s="18">
        <v>80256</v>
      </c>
      <c r="E44" s="18">
        <v>68528.17</v>
      </c>
      <c r="F44" s="18">
        <v>98966</v>
      </c>
      <c r="G44" s="18">
        <v>8922.84</v>
      </c>
      <c r="H44" s="33">
        <f>G44/F44</f>
        <v>9.0160661237192574E-2</v>
      </c>
    </row>
    <row r="45" spans="1:9" s="1" customFormat="1" ht="27" customHeight="1" x14ac:dyDescent="0.25">
      <c r="A45" s="13" t="s">
        <v>156</v>
      </c>
      <c r="B45" s="18" t="s">
        <v>150</v>
      </c>
      <c r="C45" s="18" t="s">
        <v>150</v>
      </c>
      <c r="D45" s="18" t="s">
        <v>150</v>
      </c>
      <c r="E45" s="18" t="s">
        <v>150</v>
      </c>
      <c r="F45" s="18">
        <v>25180</v>
      </c>
      <c r="G45" s="18" t="s">
        <v>150</v>
      </c>
      <c r="H45" s="33">
        <v>0</v>
      </c>
    </row>
    <row r="46" spans="1:9" s="1" customFormat="1" ht="24" customHeight="1" x14ac:dyDescent="0.25">
      <c r="A46" s="13" t="s">
        <v>147</v>
      </c>
      <c r="B46" s="23">
        <f t="shared" ref="B46:G46" si="3">SUM(B43:B45)</f>
        <v>1558439.33</v>
      </c>
      <c r="C46" s="23">
        <f t="shared" si="3"/>
        <v>1215888.3999999999</v>
      </c>
      <c r="D46" s="23">
        <f t="shared" si="3"/>
        <v>1889387.59</v>
      </c>
      <c r="E46" s="23">
        <f t="shared" si="3"/>
        <v>2080362.39</v>
      </c>
      <c r="F46" s="23">
        <f t="shared" si="3"/>
        <v>2278386.36</v>
      </c>
      <c r="G46" s="23">
        <f t="shared" si="3"/>
        <v>1429406.47</v>
      </c>
      <c r="H46" s="33">
        <f>G46/F46</f>
        <v>0.62737667987092416</v>
      </c>
    </row>
    <row r="50" spans="1:10" ht="23.25" x14ac:dyDescent="0.35">
      <c r="B50" s="24" t="s">
        <v>161</v>
      </c>
      <c r="C50" s="25"/>
      <c r="D50" s="25"/>
      <c r="E50" s="25"/>
      <c r="F50" s="25"/>
      <c r="G50" s="25"/>
      <c r="H50" s="25"/>
      <c r="I50" s="25"/>
      <c r="J50" s="25"/>
    </row>
    <row r="51" spans="1:10" ht="18" customHeight="1" x14ac:dyDescent="0.25">
      <c r="A51" s="216" t="s">
        <v>158</v>
      </c>
      <c r="B51" s="217"/>
      <c r="C51" s="217"/>
      <c r="D51" s="217"/>
      <c r="E51" s="217"/>
      <c r="F51" s="217"/>
      <c r="G51" s="217"/>
      <c r="H51" s="218"/>
    </row>
    <row r="52" spans="1:10" ht="18" customHeight="1" x14ac:dyDescent="0.25">
      <c r="A52" s="12" t="s">
        <v>152</v>
      </c>
      <c r="B52" s="216">
        <v>2020</v>
      </c>
      <c r="C52" s="218"/>
      <c r="D52" s="216">
        <v>2021</v>
      </c>
      <c r="E52" s="218"/>
      <c r="F52" s="216">
        <v>2022</v>
      </c>
      <c r="G52" s="217"/>
      <c r="H52" s="218"/>
    </row>
    <row r="53" spans="1:10" ht="15.75" x14ac:dyDescent="0.25">
      <c r="A53" s="206"/>
      <c r="B53" s="208" t="s">
        <v>116</v>
      </c>
      <c r="C53" s="208" t="s">
        <v>118</v>
      </c>
      <c r="D53" s="208" t="s">
        <v>116</v>
      </c>
      <c r="E53" s="208" t="s">
        <v>117</v>
      </c>
      <c r="F53" s="208" t="s">
        <v>116</v>
      </c>
      <c r="G53" s="208" t="s">
        <v>138</v>
      </c>
      <c r="H53" s="26" t="s">
        <v>159</v>
      </c>
    </row>
    <row r="54" spans="1:10" ht="31.5" x14ac:dyDescent="0.25">
      <c r="A54" s="207"/>
      <c r="B54" s="209"/>
      <c r="C54" s="209"/>
      <c r="D54" s="209"/>
      <c r="E54" s="209"/>
      <c r="F54" s="209"/>
      <c r="G54" s="209"/>
      <c r="H54" s="27" t="s">
        <v>160</v>
      </c>
    </row>
    <row r="55" spans="1:10" ht="31.5" x14ac:dyDescent="0.25">
      <c r="A55" s="13" t="s">
        <v>154</v>
      </c>
      <c r="B55" s="18">
        <v>136913.98000000001</v>
      </c>
      <c r="C55" s="18">
        <v>127752.27</v>
      </c>
      <c r="D55" s="18">
        <v>171100</v>
      </c>
      <c r="E55" s="18">
        <v>70204.38</v>
      </c>
      <c r="F55" s="17">
        <v>200000</v>
      </c>
      <c r="G55" s="18">
        <v>87529.34</v>
      </c>
      <c r="H55" s="33">
        <f>G55/F55</f>
        <v>0.4376467</v>
      </c>
    </row>
    <row r="56" spans="1:10" ht="31.5" x14ac:dyDescent="0.25">
      <c r="A56" s="13" t="s">
        <v>155</v>
      </c>
      <c r="B56" s="18">
        <v>421006.22</v>
      </c>
      <c r="C56" s="18">
        <v>320750.28000000003</v>
      </c>
      <c r="D56" s="18">
        <v>442612.31</v>
      </c>
      <c r="E56" s="18">
        <v>300994.64</v>
      </c>
      <c r="F56" s="18">
        <v>413712.31</v>
      </c>
      <c r="G56" s="18">
        <v>238210.19</v>
      </c>
      <c r="H56" s="33">
        <f>G56/F56</f>
        <v>0.57578704873442133</v>
      </c>
    </row>
    <row r="57" spans="1:10" ht="22.5" customHeight="1" x14ac:dyDescent="0.25">
      <c r="A57" s="13" t="s">
        <v>156</v>
      </c>
      <c r="B57" s="18">
        <v>139480</v>
      </c>
      <c r="C57" s="18">
        <v>220733</v>
      </c>
      <c r="D57" s="18">
        <v>153428.07999999999</v>
      </c>
      <c r="E57" s="18">
        <v>73752.13</v>
      </c>
      <c r="F57" s="18">
        <v>153428.07999999999</v>
      </c>
      <c r="G57" s="18" t="s">
        <v>150</v>
      </c>
      <c r="H57" s="33">
        <v>0</v>
      </c>
    </row>
    <row r="58" spans="1:10" ht="27" customHeight="1" x14ac:dyDescent="0.25">
      <c r="A58" s="13" t="s">
        <v>147</v>
      </c>
      <c r="B58" s="23">
        <f t="shared" ref="B58:G58" si="4">SUM(B55:B57)</f>
        <v>697400.2</v>
      </c>
      <c r="C58" s="23">
        <f t="shared" si="4"/>
        <v>669235.55000000005</v>
      </c>
      <c r="D58" s="23">
        <f t="shared" si="4"/>
        <v>767140.39</v>
      </c>
      <c r="E58" s="23">
        <f t="shared" si="4"/>
        <v>444951.15</v>
      </c>
      <c r="F58" s="23">
        <f t="shared" si="4"/>
        <v>767140.39</v>
      </c>
      <c r="G58" s="23">
        <f t="shared" si="4"/>
        <v>325739.53000000003</v>
      </c>
      <c r="H58" s="33">
        <f>G58/F58</f>
        <v>0.42461527804578247</v>
      </c>
    </row>
    <row r="63" spans="1:10" ht="23.25" x14ac:dyDescent="0.35">
      <c r="A63" s="25"/>
      <c r="B63" s="24" t="s">
        <v>161</v>
      </c>
      <c r="C63" s="25"/>
      <c r="D63" s="25"/>
      <c r="E63" s="25"/>
      <c r="F63" s="25"/>
      <c r="G63" s="25"/>
      <c r="H63" s="25"/>
      <c r="I63" s="25"/>
    </row>
    <row r="64" spans="1:10" ht="18" customHeight="1" x14ac:dyDescent="0.25">
      <c r="A64" s="203" t="s">
        <v>164</v>
      </c>
      <c r="B64" s="204"/>
      <c r="C64" s="204"/>
      <c r="D64" s="204"/>
      <c r="E64" s="204"/>
      <c r="F64" s="204"/>
      <c r="G64" s="204"/>
      <c r="H64" s="205"/>
    </row>
    <row r="65" spans="1:11" ht="18" customHeight="1" x14ac:dyDescent="0.25">
      <c r="A65" s="16" t="s">
        <v>152</v>
      </c>
      <c r="B65" s="203">
        <v>2020</v>
      </c>
      <c r="C65" s="205"/>
      <c r="D65" s="203">
        <v>2021</v>
      </c>
      <c r="E65" s="205"/>
      <c r="F65" s="203">
        <v>2022</v>
      </c>
      <c r="G65" s="204"/>
      <c r="H65" s="205"/>
    </row>
    <row r="66" spans="1:11" ht="15.75" x14ac:dyDescent="0.25">
      <c r="A66" s="206"/>
      <c r="B66" s="208" t="s">
        <v>116</v>
      </c>
      <c r="C66" s="208" t="s">
        <v>118</v>
      </c>
      <c r="D66" s="208" t="s">
        <v>116</v>
      </c>
      <c r="E66" s="208" t="s">
        <v>117</v>
      </c>
      <c r="F66" s="208" t="s">
        <v>116</v>
      </c>
      <c r="G66" s="208" t="s">
        <v>138</v>
      </c>
      <c r="H66" s="30" t="s">
        <v>159</v>
      </c>
    </row>
    <row r="67" spans="1:11" ht="31.5" x14ac:dyDescent="0.25">
      <c r="A67" s="207"/>
      <c r="B67" s="209"/>
      <c r="C67" s="209"/>
      <c r="D67" s="209"/>
      <c r="E67" s="209"/>
      <c r="F67" s="209"/>
      <c r="G67" s="209"/>
      <c r="H67" s="31" t="s">
        <v>160</v>
      </c>
    </row>
    <row r="68" spans="1:11" ht="31.5" x14ac:dyDescent="0.25">
      <c r="A68" s="13" t="s">
        <v>154</v>
      </c>
      <c r="B68" s="29">
        <v>1627267.55</v>
      </c>
      <c r="C68" s="18">
        <v>1254464.77</v>
      </c>
      <c r="D68" s="29">
        <v>1980231.59</v>
      </c>
      <c r="E68" s="18">
        <v>2082038.6</v>
      </c>
      <c r="F68" s="29">
        <v>2354240.63</v>
      </c>
      <c r="G68" s="18">
        <v>1508012.97</v>
      </c>
      <c r="H68" s="33">
        <f>G68/F68</f>
        <v>0.64055175617285987</v>
      </c>
    </row>
    <row r="69" spans="1:11" ht="31.5" x14ac:dyDescent="0.25">
      <c r="A69" s="13" t="s">
        <v>155</v>
      </c>
      <c r="B69" s="18">
        <v>3207401.35</v>
      </c>
      <c r="C69" s="18">
        <v>1962814.03</v>
      </c>
      <c r="D69" s="18">
        <v>3444983.24</v>
      </c>
      <c r="E69" s="18">
        <v>1913823.63</v>
      </c>
      <c r="F69" s="18">
        <v>2973870.97</v>
      </c>
      <c r="G69" s="18">
        <v>808208.13</v>
      </c>
      <c r="H69" s="33">
        <f>G69/F69</f>
        <v>0.27176973653298747</v>
      </c>
    </row>
    <row r="70" spans="1:11" ht="15.75" x14ac:dyDescent="0.25">
      <c r="A70" s="13" t="s">
        <v>156</v>
      </c>
      <c r="B70" s="18">
        <v>4776867.1399999997</v>
      </c>
      <c r="C70" s="18">
        <v>2969795.81</v>
      </c>
      <c r="D70" s="18">
        <v>4511167.3899999997</v>
      </c>
      <c r="E70" s="18">
        <v>2060687.86</v>
      </c>
      <c r="F70" s="18">
        <v>4840482.55</v>
      </c>
      <c r="G70" s="18">
        <v>541857.54</v>
      </c>
      <c r="H70" s="33">
        <f>G70/F70</f>
        <v>0.1119428764390443</v>
      </c>
    </row>
    <row r="71" spans="1:11" ht="15.75" x14ac:dyDescent="0.25">
      <c r="A71" s="13" t="s">
        <v>147</v>
      </c>
      <c r="B71" s="23">
        <f t="shared" ref="B71:G71" si="5">SUM(B68:B70)</f>
        <v>9611536.0399999991</v>
      </c>
      <c r="C71" s="23">
        <f t="shared" si="5"/>
        <v>6187074.6099999994</v>
      </c>
      <c r="D71" s="23">
        <f t="shared" si="5"/>
        <v>9936382.2199999988</v>
      </c>
      <c r="E71" s="23">
        <f t="shared" si="5"/>
        <v>6056550.0899999999</v>
      </c>
      <c r="F71" s="23">
        <f t="shared" si="5"/>
        <v>10168594.149999999</v>
      </c>
      <c r="G71" s="23">
        <f t="shared" si="5"/>
        <v>2858078.64</v>
      </c>
      <c r="H71" s="37">
        <f>G71/F71</f>
        <v>0.28106920168507271</v>
      </c>
    </row>
    <row r="76" spans="1:11" ht="21" thickBot="1" x14ac:dyDescent="0.35">
      <c r="C76" s="42" t="s">
        <v>173</v>
      </c>
      <c r="D76" s="43"/>
      <c r="E76" s="43"/>
      <c r="F76" s="43"/>
      <c r="G76" s="43"/>
      <c r="H76" s="43"/>
      <c r="I76" s="43"/>
      <c r="J76" s="43"/>
      <c r="K76" s="43"/>
    </row>
    <row r="77" spans="1:11" ht="16.5" thickBot="1" x14ac:dyDescent="0.3">
      <c r="A77" s="39" t="s">
        <v>115</v>
      </c>
      <c r="B77" s="219">
        <v>2022</v>
      </c>
      <c r="C77" s="220"/>
      <c r="D77" s="39">
        <v>2023</v>
      </c>
      <c r="E77" s="39">
        <v>2024</v>
      </c>
      <c r="F77" s="39">
        <v>2025</v>
      </c>
      <c r="G77" s="39">
        <v>2026</v>
      </c>
    </row>
    <row r="78" spans="1:11" ht="32.25" thickBot="1" x14ac:dyDescent="0.3">
      <c r="A78" s="39"/>
      <c r="B78" s="39" t="s">
        <v>116</v>
      </c>
      <c r="C78" s="39" t="s">
        <v>138</v>
      </c>
      <c r="D78" s="39" t="s">
        <v>169</v>
      </c>
      <c r="E78" s="39" t="s">
        <v>169</v>
      </c>
      <c r="F78" s="39" t="s">
        <v>169</v>
      </c>
      <c r="G78" s="39" t="s">
        <v>169</v>
      </c>
    </row>
    <row r="79" spans="1:11" ht="16.5" thickBot="1" x14ac:dyDescent="0.3">
      <c r="A79" s="39" t="s">
        <v>119</v>
      </c>
      <c r="B79" s="47">
        <v>76409.39</v>
      </c>
      <c r="C79" s="47">
        <v>9399.24</v>
      </c>
      <c r="D79" s="46">
        <v>80409.39</v>
      </c>
      <c r="E79" s="44">
        <f>D79*10/100+D79</f>
        <v>88450.328999999998</v>
      </c>
      <c r="F79" s="44">
        <f>E79*10/100+E79</f>
        <v>97295.361900000004</v>
      </c>
      <c r="G79" s="44">
        <f>F79*10/100+F79</f>
        <v>107024.89809</v>
      </c>
    </row>
    <row r="80" spans="1:11" ht="16.5" thickBot="1" x14ac:dyDescent="0.3">
      <c r="A80" s="39" t="s">
        <v>120</v>
      </c>
      <c r="B80" s="47">
        <v>1000</v>
      </c>
      <c r="C80" s="48">
        <v>0</v>
      </c>
      <c r="D80" s="46">
        <v>1000</v>
      </c>
      <c r="E80" s="44">
        <f t="shared" ref="E80:G89" si="6">D80*10/100+D80</f>
        <v>1100</v>
      </c>
      <c r="F80" s="44">
        <f t="shared" si="6"/>
        <v>1210</v>
      </c>
      <c r="G80" s="44">
        <f t="shared" si="6"/>
        <v>1331</v>
      </c>
    </row>
    <row r="81" spans="1:11" ht="16.5" thickBot="1" x14ac:dyDescent="0.3">
      <c r="A81" s="39" t="s">
        <v>121</v>
      </c>
      <c r="B81" s="47">
        <v>416769</v>
      </c>
      <c r="C81" s="47">
        <v>211033.2</v>
      </c>
      <c r="D81" s="46">
        <v>450634</v>
      </c>
      <c r="E81" s="44">
        <f t="shared" si="6"/>
        <v>495697.4</v>
      </c>
      <c r="F81" s="44">
        <f t="shared" si="6"/>
        <v>545267.14</v>
      </c>
      <c r="G81" s="44">
        <f t="shared" si="6"/>
        <v>599793.85400000005</v>
      </c>
    </row>
    <row r="82" spans="1:11" ht="16.5" thickBot="1" x14ac:dyDescent="0.3">
      <c r="A82" s="39" t="s">
        <v>122</v>
      </c>
      <c r="B82" s="47">
        <v>37500</v>
      </c>
      <c r="C82" s="47">
        <v>15522</v>
      </c>
      <c r="D82" s="46">
        <v>37500</v>
      </c>
      <c r="E82" s="44">
        <f t="shared" si="6"/>
        <v>41250</v>
      </c>
      <c r="F82" s="44">
        <f t="shared" si="6"/>
        <v>45375</v>
      </c>
      <c r="G82" s="44">
        <f t="shared" si="6"/>
        <v>49912.5</v>
      </c>
    </row>
    <row r="83" spans="1:11" ht="16.5" thickBot="1" x14ac:dyDescent="0.3">
      <c r="A83" s="39" t="s">
        <v>170</v>
      </c>
      <c r="B83" s="47">
        <v>149640</v>
      </c>
      <c r="C83" s="47">
        <v>68579.09</v>
      </c>
      <c r="D83" s="46">
        <v>161560</v>
      </c>
      <c r="E83" s="44">
        <f t="shared" si="6"/>
        <v>177716</v>
      </c>
      <c r="F83" s="44">
        <f t="shared" si="6"/>
        <v>195487.6</v>
      </c>
      <c r="G83" s="44">
        <f t="shared" si="6"/>
        <v>215036.36000000002</v>
      </c>
      <c r="K83" s="50">
        <v>581856.71</v>
      </c>
    </row>
    <row r="84" spans="1:11" ht="16.5" thickBot="1" x14ac:dyDescent="0.3">
      <c r="A84" s="39" t="s">
        <v>124</v>
      </c>
      <c r="B84" s="47">
        <v>57600</v>
      </c>
      <c r="C84" s="47">
        <v>6776</v>
      </c>
      <c r="D84" s="46">
        <v>66500</v>
      </c>
      <c r="E84" s="44">
        <f t="shared" si="6"/>
        <v>73150</v>
      </c>
      <c r="F84" s="44">
        <f t="shared" si="6"/>
        <v>80465</v>
      </c>
      <c r="G84" s="44">
        <f t="shared" si="6"/>
        <v>88511.5</v>
      </c>
      <c r="K84" s="50">
        <v>669235.55000000005</v>
      </c>
    </row>
    <row r="85" spans="1:11" ht="16.5" thickBot="1" x14ac:dyDescent="0.3">
      <c r="A85" s="39" t="s">
        <v>125</v>
      </c>
      <c r="B85" s="47">
        <v>28222</v>
      </c>
      <c r="C85" s="47">
        <v>14430</v>
      </c>
      <c r="D85" s="46">
        <v>48400</v>
      </c>
      <c r="E85" s="44">
        <f t="shared" si="6"/>
        <v>53240</v>
      </c>
      <c r="F85" s="44">
        <f t="shared" si="6"/>
        <v>58564</v>
      </c>
      <c r="G85" s="44">
        <f t="shared" si="6"/>
        <v>64420.4</v>
      </c>
      <c r="K85" s="50">
        <v>450828.72</v>
      </c>
    </row>
    <row r="86" spans="1:11" ht="16.5" thickBot="1" x14ac:dyDescent="0.3">
      <c r="A86" s="39" t="s">
        <v>126</v>
      </c>
      <c r="B86" s="48">
        <v>0</v>
      </c>
      <c r="C86" s="48">
        <v>0</v>
      </c>
      <c r="D86" s="44">
        <v>0</v>
      </c>
      <c r="E86" s="44">
        <f t="shared" si="6"/>
        <v>0</v>
      </c>
      <c r="F86" s="44">
        <f t="shared" si="6"/>
        <v>0</v>
      </c>
      <c r="G86" s="44">
        <f t="shared" si="6"/>
        <v>0</v>
      </c>
      <c r="K86" s="50">
        <f>SUM(K83:K85)</f>
        <v>1701920.98</v>
      </c>
    </row>
    <row r="87" spans="1:11" ht="16.5" thickBot="1" x14ac:dyDescent="0.3">
      <c r="A87" s="39" t="s">
        <v>171</v>
      </c>
      <c r="B87" s="47">
        <f>SUM(B79:B86)</f>
        <v>767140.39</v>
      </c>
      <c r="C87" s="47">
        <f>SUM(C79:C86)</f>
        <v>325739.53000000003</v>
      </c>
      <c r="D87" s="46">
        <f>SUM(D79:D86)</f>
        <v>846003.39</v>
      </c>
      <c r="E87" s="44">
        <f t="shared" si="6"/>
        <v>930603.72900000005</v>
      </c>
      <c r="F87" s="44">
        <f t="shared" si="6"/>
        <v>1023664.1019000001</v>
      </c>
      <c r="G87" s="44">
        <f t="shared" si="6"/>
        <v>1126030.5120900001</v>
      </c>
    </row>
    <row r="88" spans="1:11" ht="16.5" thickBot="1" x14ac:dyDescent="0.3">
      <c r="A88" s="39" t="s">
        <v>172</v>
      </c>
      <c r="B88" s="39">
        <v>0</v>
      </c>
      <c r="C88" s="39">
        <v>0</v>
      </c>
      <c r="D88" s="44">
        <v>0</v>
      </c>
      <c r="E88" s="44">
        <f t="shared" si="6"/>
        <v>0</v>
      </c>
      <c r="F88" s="44">
        <f t="shared" si="6"/>
        <v>0</v>
      </c>
      <c r="G88" s="44">
        <f t="shared" si="6"/>
        <v>0</v>
      </c>
    </row>
    <row r="89" spans="1:11" ht="16.5" thickBot="1" x14ac:dyDescent="0.3">
      <c r="A89" s="39" t="s">
        <v>147</v>
      </c>
      <c r="B89" s="49">
        <f t="shared" ref="B89:D89" si="7">B87+B88</f>
        <v>767140.39</v>
      </c>
      <c r="C89" s="49">
        <f t="shared" si="7"/>
        <v>325739.53000000003</v>
      </c>
      <c r="D89" s="45">
        <f t="shared" si="7"/>
        <v>846003.39</v>
      </c>
      <c r="E89" s="44">
        <f t="shared" si="6"/>
        <v>930603.72900000005</v>
      </c>
      <c r="F89" s="44">
        <f t="shared" si="6"/>
        <v>1023664.1019000001</v>
      </c>
      <c r="G89" s="44">
        <f t="shared" si="6"/>
        <v>1126030.5120900001</v>
      </c>
    </row>
    <row r="92" spans="1:11" x14ac:dyDescent="0.25">
      <c r="H92" s="2" t="s">
        <v>27</v>
      </c>
    </row>
    <row r="94" spans="1:11" ht="15.75" thickBot="1" x14ac:dyDescent="0.3">
      <c r="H94" s="2" t="s">
        <v>27</v>
      </c>
    </row>
    <row r="95" spans="1:11" ht="30" customHeight="1" thickBot="1" x14ac:dyDescent="0.3">
      <c r="A95" s="51" t="s">
        <v>115</v>
      </c>
      <c r="B95" s="202">
        <v>2022</v>
      </c>
      <c r="C95" s="202"/>
      <c r="D95" s="51">
        <v>2023</v>
      </c>
      <c r="E95" s="51">
        <v>2024</v>
      </c>
      <c r="F95" s="51">
        <v>2025</v>
      </c>
      <c r="G95" s="51">
        <v>2026</v>
      </c>
    </row>
    <row r="96" spans="1:11" ht="30" customHeight="1" thickBot="1" x14ac:dyDescent="0.3">
      <c r="A96" s="51"/>
      <c r="B96" s="51" t="s">
        <v>116</v>
      </c>
      <c r="C96" s="51" t="s">
        <v>138</v>
      </c>
      <c r="D96" s="51" t="s">
        <v>169</v>
      </c>
      <c r="E96" s="51" t="s">
        <v>169</v>
      </c>
      <c r="F96" s="51" t="s">
        <v>169</v>
      </c>
      <c r="G96" s="51" t="s">
        <v>169</v>
      </c>
    </row>
    <row r="97" spans="1:7" ht="30" customHeight="1" thickBot="1" x14ac:dyDescent="0.3">
      <c r="A97" s="52" t="s">
        <v>140</v>
      </c>
      <c r="B97" s="103">
        <v>767140.39</v>
      </c>
      <c r="C97" s="103">
        <v>325739.53000000003</v>
      </c>
      <c r="D97" s="46">
        <v>846003.39</v>
      </c>
      <c r="E97" s="46">
        <f>D97*1.1</f>
        <v>930603.72900000005</v>
      </c>
      <c r="F97" s="46">
        <f t="shared" ref="F97:G97" si="8">E97*1.1</f>
        <v>1023664.1019000001</v>
      </c>
      <c r="G97" s="46">
        <f t="shared" si="8"/>
        <v>1126030.5120900003</v>
      </c>
    </row>
    <row r="98" spans="1:7" ht="30" customHeight="1" thickBot="1" x14ac:dyDescent="0.3">
      <c r="A98" s="52" t="s">
        <v>141</v>
      </c>
      <c r="B98" s="103">
        <v>2154240.36</v>
      </c>
      <c r="C98" s="103">
        <v>1420483.63</v>
      </c>
      <c r="D98" s="46">
        <v>2221655.92</v>
      </c>
      <c r="E98" s="46">
        <f t="shared" ref="E98:G107" si="9">D98*1.1</f>
        <v>2443821.5120000001</v>
      </c>
      <c r="F98" s="46">
        <f t="shared" si="9"/>
        <v>2688203.6632000003</v>
      </c>
      <c r="G98" s="46">
        <f t="shared" si="9"/>
        <v>2957024.0295200008</v>
      </c>
    </row>
    <row r="99" spans="1:7" ht="30" customHeight="1" thickBot="1" x14ac:dyDescent="0.3">
      <c r="A99" s="52" t="s">
        <v>142</v>
      </c>
      <c r="B99" s="103">
        <v>98966</v>
      </c>
      <c r="C99" s="103">
        <v>8922.84</v>
      </c>
      <c r="D99" s="46">
        <v>56000</v>
      </c>
      <c r="E99" s="46">
        <f t="shared" si="9"/>
        <v>61600.000000000007</v>
      </c>
      <c r="F99" s="46">
        <f t="shared" si="9"/>
        <v>67760.000000000015</v>
      </c>
      <c r="G99" s="46">
        <f t="shared" si="9"/>
        <v>74536.000000000029</v>
      </c>
    </row>
    <row r="100" spans="1:7" ht="30" customHeight="1" thickBot="1" x14ac:dyDescent="0.3">
      <c r="A100" s="52" t="s">
        <v>143</v>
      </c>
      <c r="B100" s="103">
        <v>25180</v>
      </c>
      <c r="C100" s="104" t="s">
        <v>175</v>
      </c>
      <c r="D100" s="46">
        <v>0</v>
      </c>
      <c r="E100" s="46">
        <f t="shared" si="9"/>
        <v>0</v>
      </c>
      <c r="F100" s="46">
        <f t="shared" si="9"/>
        <v>0</v>
      </c>
      <c r="G100" s="46">
        <f t="shared" si="9"/>
        <v>0</v>
      </c>
    </row>
    <row r="101" spans="1:7" ht="30" customHeight="1" thickBot="1" x14ac:dyDescent="0.3">
      <c r="A101" s="52" t="s">
        <v>144</v>
      </c>
      <c r="B101" s="103">
        <v>3721051.92</v>
      </c>
      <c r="C101" s="103">
        <v>751356.05</v>
      </c>
      <c r="D101" s="108">
        <v>2396646.75</v>
      </c>
      <c r="E101" s="46">
        <f t="shared" si="9"/>
        <v>2636311.4250000003</v>
      </c>
      <c r="F101" s="46">
        <f t="shared" si="9"/>
        <v>2899942.5675000004</v>
      </c>
      <c r="G101" s="46">
        <f t="shared" si="9"/>
        <v>3189936.8242500005</v>
      </c>
    </row>
    <row r="102" spans="1:7" ht="30" customHeight="1" thickBot="1" x14ac:dyDescent="0.3">
      <c r="A102" s="52" t="s">
        <v>174</v>
      </c>
      <c r="B102" s="103">
        <v>400000</v>
      </c>
      <c r="C102" s="103">
        <v>94707.24</v>
      </c>
      <c r="D102" s="46">
        <v>350000</v>
      </c>
      <c r="E102" s="46">
        <f t="shared" si="9"/>
        <v>385000.00000000006</v>
      </c>
      <c r="F102" s="46">
        <f t="shared" si="9"/>
        <v>423500.00000000012</v>
      </c>
      <c r="G102" s="46">
        <f t="shared" si="9"/>
        <v>465850.00000000017</v>
      </c>
    </row>
    <row r="103" spans="1:7" ht="30" customHeight="1" thickBot="1" x14ac:dyDescent="0.3">
      <c r="A103" s="52" t="s">
        <v>145</v>
      </c>
      <c r="B103" s="103">
        <v>1180189.8500000001</v>
      </c>
      <c r="C103" s="103">
        <v>176631.3</v>
      </c>
      <c r="D103" s="46">
        <v>1180189.8500000001</v>
      </c>
      <c r="E103" s="46">
        <f t="shared" si="9"/>
        <v>1298208.8350000002</v>
      </c>
      <c r="F103" s="46">
        <f t="shared" si="9"/>
        <v>1428029.7185000004</v>
      </c>
      <c r="G103" s="46">
        <f t="shared" si="9"/>
        <v>1570832.6903500005</v>
      </c>
    </row>
    <row r="104" spans="1:7" ht="30" customHeight="1" thickBot="1" x14ac:dyDescent="0.3">
      <c r="A104" s="52" t="s">
        <v>146</v>
      </c>
      <c r="B104" s="103">
        <v>81842.039999999994</v>
      </c>
      <c r="C104" s="103">
        <v>68560.89</v>
      </c>
      <c r="D104" s="46">
        <v>118197.24</v>
      </c>
      <c r="E104" s="46">
        <f t="shared" si="9"/>
        <v>130016.96400000002</v>
      </c>
      <c r="F104" s="46">
        <f t="shared" si="9"/>
        <v>143018.66040000002</v>
      </c>
      <c r="G104" s="46">
        <f t="shared" si="9"/>
        <v>157320.52644000005</v>
      </c>
    </row>
    <row r="105" spans="1:7" ht="30" customHeight="1" thickBot="1" x14ac:dyDescent="0.3">
      <c r="A105" s="52" t="s">
        <v>148</v>
      </c>
      <c r="B105" s="103">
        <v>1709983.59</v>
      </c>
      <c r="C105" s="103">
        <v>11678.16</v>
      </c>
      <c r="D105" s="46">
        <v>2739653.23</v>
      </c>
      <c r="E105" s="46">
        <f t="shared" si="9"/>
        <v>3013618.5530000003</v>
      </c>
      <c r="F105" s="46">
        <f t="shared" si="9"/>
        <v>3314980.4083000007</v>
      </c>
      <c r="G105" s="46">
        <f t="shared" si="9"/>
        <v>3646478.449130001</v>
      </c>
    </row>
    <row r="106" spans="1:7" ht="30" customHeight="1" thickBot="1" x14ac:dyDescent="0.3">
      <c r="A106" s="52" t="s">
        <v>149</v>
      </c>
      <c r="B106" s="103">
        <v>30000</v>
      </c>
      <c r="C106" s="104" t="s">
        <v>175</v>
      </c>
      <c r="D106" s="46">
        <v>30000</v>
      </c>
      <c r="E106" s="46">
        <f t="shared" si="9"/>
        <v>33000</v>
      </c>
      <c r="F106" s="46">
        <f t="shared" si="9"/>
        <v>36300</v>
      </c>
      <c r="G106" s="46">
        <f t="shared" si="9"/>
        <v>39930</v>
      </c>
    </row>
    <row r="107" spans="1:7" s="11" customFormat="1" ht="30" customHeight="1" thickBot="1" x14ac:dyDescent="0.4">
      <c r="A107" s="53" t="s">
        <v>147</v>
      </c>
      <c r="B107" s="105">
        <v>10168594.15</v>
      </c>
      <c r="C107" s="105">
        <v>2858079.64</v>
      </c>
      <c r="D107" s="44">
        <f>SUM(D97:D106)</f>
        <v>9938346.3800000008</v>
      </c>
      <c r="E107" s="46">
        <f t="shared" si="9"/>
        <v>10932181.018000001</v>
      </c>
      <c r="F107" s="46">
        <f t="shared" si="9"/>
        <v>12025399.119800001</v>
      </c>
      <c r="G107" s="46">
        <f t="shared" si="9"/>
        <v>13227939.031780003</v>
      </c>
    </row>
    <row r="112" spans="1:7" ht="15.75" thickBot="1" x14ac:dyDescent="0.3"/>
    <row r="113" spans="1:8" ht="24" thickBot="1" x14ac:dyDescent="0.3">
      <c r="A113" s="200" t="s">
        <v>176</v>
      </c>
      <c r="B113" s="200" t="s">
        <v>177</v>
      </c>
      <c r="C113" s="54"/>
      <c r="D113" s="198">
        <v>2023</v>
      </c>
      <c r="E113" s="198">
        <v>2024</v>
      </c>
      <c r="F113" s="198">
        <v>2025</v>
      </c>
      <c r="G113" s="198">
        <v>2026</v>
      </c>
    </row>
    <row r="114" spans="1:8" ht="54.75" thickBot="1" x14ac:dyDescent="0.3">
      <c r="A114" s="201"/>
      <c r="B114" s="201"/>
      <c r="C114" s="55" t="s">
        <v>178</v>
      </c>
      <c r="D114" s="199"/>
      <c r="E114" s="199"/>
      <c r="F114" s="199"/>
      <c r="G114" s="199"/>
    </row>
    <row r="115" spans="1:8" ht="72.75" thickBot="1" x14ac:dyDescent="0.3">
      <c r="A115" s="56" t="s">
        <v>179</v>
      </c>
      <c r="B115" s="57">
        <v>2354240.63</v>
      </c>
      <c r="C115" s="57">
        <v>1508012.97</v>
      </c>
      <c r="D115" s="46">
        <v>2221655.92</v>
      </c>
      <c r="E115" s="56"/>
      <c r="F115" s="56"/>
      <c r="G115" s="56"/>
    </row>
    <row r="116" spans="1:8" ht="36.75" thickBot="1" x14ac:dyDescent="0.3">
      <c r="A116" s="56" t="s">
        <v>180</v>
      </c>
      <c r="B116" s="57">
        <v>2973870.97</v>
      </c>
      <c r="C116" s="57">
        <v>808208.13</v>
      </c>
      <c r="D116" s="46">
        <v>2735151.95</v>
      </c>
      <c r="E116" s="56"/>
      <c r="F116" s="56"/>
      <c r="G116" s="56"/>
    </row>
    <row r="117" spans="1:8" ht="18.75" thickBot="1" x14ac:dyDescent="0.3">
      <c r="A117" s="56" t="s">
        <v>181</v>
      </c>
      <c r="B117" s="57">
        <v>4840482.55</v>
      </c>
      <c r="C117" s="57">
        <v>541857.54</v>
      </c>
      <c r="D117" s="46">
        <v>5751454.0500000007</v>
      </c>
      <c r="E117" s="56"/>
      <c r="F117" s="56"/>
      <c r="G117" s="56"/>
    </row>
    <row r="118" spans="1:8" ht="34.5" customHeight="1" thickBot="1" x14ac:dyDescent="0.3">
      <c r="A118" s="56" t="s">
        <v>168</v>
      </c>
      <c r="B118" s="58">
        <v>10168594.15</v>
      </c>
      <c r="C118" s="58">
        <v>2858079.64</v>
      </c>
      <c r="D118" s="44">
        <f>SUM(D115:D117)</f>
        <v>10708261.920000002</v>
      </c>
      <c r="E118" s="56"/>
      <c r="F118" s="56"/>
      <c r="G118" s="56"/>
    </row>
    <row r="123" spans="1:8" ht="20.25" x14ac:dyDescent="0.3">
      <c r="A123" s="213" t="s">
        <v>114</v>
      </c>
      <c r="B123" s="214"/>
      <c r="C123" s="214"/>
      <c r="D123" s="214"/>
      <c r="E123" s="214"/>
      <c r="F123" s="214"/>
      <c r="G123" s="214"/>
      <c r="H123" s="215"/>
    </row>
    <row r="124" spans="1:8" ht="20.25" x14ac:dyDescent="0.3">
      <c r="A124" s="3" t="s">
        <v>115</v>
      </c>
      <c r="B124" s="213">
        <v>2020</v>
      </c>
      <c r="C124" s="215"/>
      <c r="D124" s="213">
        <v>2021</v>
      </c>
      <c r="E124" s="215"/>
      <c r="F124" s="213">
        <v>2022</v>
      </c>
      <c r="G124" s="214"/>
      <c r="H124" s="215"/>
    </row>
    <row r="125" spans="1:8" ht="63" x14ac:dyDescent="0.25">
      <c r="A125" s="4"/>
      <c r="B125" s="38" t="s">
        <v>116</v>
      </c>
      <c r="C125" s="38" t="s">
        <v>117</v>
      </c>
      <c r="D125" s="38" t="s">
        <v>116</v>
      </c>
      <c r="E125" s="38" t="s">
        <v>118</v>
      </c>
      <c r="F125" s="38" t="s">
        <v>116</v>
      </c>
      <c r="G125" s="38" t="s">
        <v>128</v>
      </c>
      <c r="H125" s="38" t="s">
        <v>129</v>
      </c>
    </row>
    <row r="126" spans="1:8" ht="15.75" x14ac:dyDescent="0.25">
      <c r="A126" s="4" t="s">
        <v>119</v>
      </c>
      <c r="B126" s="5">
        <v>39600</v>
      </c>
      <c r="C126" s="5">
        <v>145886.63</v>
      </c>
      <c r="D126" s="5">
        <v>91209.39</v>
      </c>
      <c r="E126" s="5">
        <v>6201.24</v>
      </c>
      <c r="F126" s="5">
        <v>76409.39</v>
      </c>
      <c r="G126" s="5">
        <v>9399.24</v>
      </c>
      <c r="H126" s="6">
        <f>G126/G134</f>
        <v>2.885507939426326E-2</v>
      </c>
    </row>
    <row r="127" spans="1:8" ht="15.75" x14ac:dyDescent="0.25">
      <c r="A127" s="7" t="s">
        <v>120</v>
      </c>
      <c r="B127" s="5">
        <v>1100</v>
      </c>
      <c r="C127" s="4">
        <v>0</v>
      </c>
      <c r="D127" s="5">
        <v>1000</v>
      </c>
      <c r="E127" s="4">
        <v>0</v>
      </c>
      <c r="F127" s="5">
        <v>1000</v>
      </c>
      <c r="G127" s="4">
        <v>0</v>
      </c>
      <c r="H127" s="6">
        <f>G127/G134</f>
        <v>0</v>
      </c>
    </row>
    <row r="128" spans="1:8" ht="15.75" x14ac:dyDescent="0.25">
      <c r="A128" s="4" t="s">
        <v>121</v>
      </c>
      <c r="B128" s="5">
        <v>450558</v>
      </c>
      <c r="C128" s="5">
        <v>344943.65</v>
      </c>
      <c r="D128" s="5">
        <v>436969</v>
      </c>
      <c r="E128" s="5">
        <v>309407.7</v>
      </c>
      <c r="F128" s="5">
        <v>416769</v>
      </c>
      <c r="G128" s="5">
        <v>211033.2</v>
      </c>
      <c r="H128" s="6">
        <f>G128/G134</f>
        <v>0.647858735474936</v>
      </c>
    </row>
    <row r="129" spans="1:8" ht="15.75" x14ac:dyDescent="0.25">
      <c r="A129" s="4" t="s">
        <v>122</v>
      </c>
      <c r="B129" s="5">
        <v>41250</v>
      </c>
      <c r="C129" s="5">
        <v>16468.36</v>
      </c>
      <c r="D129" s="5">
        <v>37500</v>
      </c>
      <c r="E129" s="5">
        <v>15425.1</v>
      </c>
      <c r="F129" s="5">
        <v>37500</v>
      </c>
      <c r="G129" s="5">
        <v>15522</v>
      </c>
      <c r="H129" s="6">
        <f>G129/G134</f>
        <v>4.7651569952225324E-2</v>
      </c>
    </row>
    <row r="130" spans="1:8" ht="15.75" x14ac:dyDescent="0.25">
      <c r="A130" s="4" t="s">
        <v>123</v>
      </c>
      <c r="B130" s="5">
        <v>112290.2</v>
      </c>
      <c r="C130" s="5">
        <v>103489.93</v>
      </c>
      <c r="D130" s="5">
        <v>114640</v>
      </c>
      <c r="E130" s="5">
        <v>40390.44</v>
      </c>
      <c r="F130" s="5">
        <v>149640</v>
      </c>
      <c r="G130" s="5">
        <v>68579.09</v>
      </c>
      <c r="H130" s="6">
        <f>G130/G134</f>
        <v>0.21053352044807086</v>
      </c>
    </row>
    <row r="131" spans="1:8" ht="15.75" x14ac:dyDescent="0.25">
      <c r="A131" s="4" t="s">
        <v>124</v>
      </c>
      <c r="B131" s="5">
        <v>26180</v>
      </c>
      <c r="C131" s="5">
        <v>52401.98</v>
      </c>
      <c r="D131" s="5">
        <v>57600</v>
      </c>
      <c r="E131" s="5">
        <v>55290.15</v>
      </c>
      <c r="F131" s="5">
        <v>57600</v>
      </c>
      <c r="G131" s="5">
        <v>6776</v>
      </c>
      <c r="H131" s="6">
        <f>G131/G134</f>
        <v>2.0801896533712071E-2</v>
      </c>
    </row>
    <row r="132" spans="1:8" ht="15.75" x14ac:dyDescent="0.25">
      <c r="A132" s="4" t="s">
        <v>125</v>
      </c>
      <c r="B132" s="5">
        <v>27522</v>
      </c>
      <c r="C132" s="5">
        <v>6045</v>
      </c>
      <c r="D132" s="5">
        <v>28222</v>
      </c>
      <c r="E132" s="5">
        <v>24114.09</v>
      </c>
      <c r="F132" s="5">
        <v>28222</v>
      </c>
      <c r="G132" s="5">
        <v>14430</v>
      </c>
      <c r="H132" s="6">
        <f>G132/G134</f>
        <v>4.4299198196792386E-2</v>
      </c>
    </row>
    <row r="133" spans="1:8" ht="15.75" x14ac:dyDescent="0.25">
      <c r="A133" s="4" t="s">
        <v>126</v>
      </c>
      <c r="B133" s="4">
        <v>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6">
        <f>G133/G134</f>
        <v>0</v>
      </c>
    </row>
    <row r="134" spans="1:8" ht="15.75" x14ac:dyDescent="0.25">
      <c r="A134" s="9" t="s">
        <v>127</v>
      </c>
      <c r="B134" s="8">
        <f t="shared" ref="B134:G134" si="10">SUM(B126:B133)</f>
        <v>698500.2</v>
      </c>
      <c r="C134" s="8">
        <f t="shared" si="10"/>
        <v>669235.55000000005</v>
      </c>
      <c r="D134" s="8">
        <f t="shared" si="10"/>
        <v>767140.39</v>
      </c>
      <c r="E134" s="8">
        <f t="shared" si="10"/>
        <v>450828.72000000003</v>
      </c>
      <c r="F134" s="8">
        <f t="shared" si="10"/>
        <v>767140.39</v>
      </c>
      <c r="G134" s="8">
        <f t="shared" si="10"/>
        <v>325739.53000000003</v>
      </c>
      <c r="H134" s="10">
        <v>0.42459999999999998</v>
      </c>
    </row>
  </sheetData>
  <mergeCells count="44">
    <mergeCell ref="A123:H123"/>
    <mergeCell ref="B124:C124"/>
    <mergeCell ref="D124:E124"/>
    <mergeCell ref="F124:H124"/>
    <mergeCell ref="A51:H51"/>
    <mergeCell ref="B52:C52"/>
    <mergeCell ref="D52:E52"/>
    <mergeCell ref="F52:H52"/>
    <mergeCell ref="A53:A54"/>
    <mergeCell ref="B53:B54"/>
    <mergeCell ref="C53:C54"/>
    <mergeCell ref="D53:D54"/>
    <mergeCell ref="E53:E54"/>
    <mergeCell ref="F53:F54"/>
    <mergeCell ref="G53:G54"/>
    <mergeCell ref="B77:C77"/>
    <mergeCell ref="A1:H1"/>
    <mergeCell ref="F2:H2"/>
    <mergeCell ref="D2:E2"/>
    <mergeCell ref="B2:C2"/>
    <mergeCell ref="A19:H19"/>
    <mergeCell ref="F20:H20"/>
    <mergeCell ref="A40:H40"/>
    <mergeCell ref="B41:C41"/>
    <mergeCell ref="D41:E41"/>
    <mergeCell ref="F41:H41"/>
    <mergeCell ref="B95:C95"/>
    <mergeCell ref="A64:H64"/>
    <mergeCell ref="B65:C65"/>
    <mergeCell ref="D65:E65"/>
    <mergeCell ref="F65:H65"/>
    <mergeCell ref="A66:A67"/>
    <mergeCell ref="B66:B67"/>
    <mergeCell ref="C66:C67"/>
    <mergeCell ref="D66:D67"/>
    <mergeCell ref="E66:E67"/>
    <mergeCell ref="F66:F67"/>
    <mergeCell ref="G66:G67"/>
    <mergeCell ref="G113:G114"/>
    <mergeCell ref="A113:A114"/>
    <mergeCell ref="B113:B114"/>
    <mergeCell ref="D113:D114"/>
    <mergeCell ref="E113:E114"/>
    <mergeCell ref="F113:F114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Sheet2!_Toc84924418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2022-10-19T14:55:59Z</cp:lastPrinted>
  <dcterms:created xsi:type="dcterms:W3CDTF">2022-09-26T17:21:03Z</dcterms:created>
  <dcterms:modified xsi:type="dcterms:W3CDTF">2022-11-22T15:02:20Z</dcterms:modified>
</cp:coreProperties>
</file>