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040" firstSheet="3" activeTab="4"/>
  </bookViews>
  <sheets>
    <sheet name="2024 REVENUE ESTIMATES" sheetId="9" r:id="rId1"/>
    <sheet name="2024 REV EXPEN. BUDGET" sheetId="2" r:id="rId2"/>
    <sheet name="IGF EXPENDITURE" sheetId="11" r:id="rId3"/>
    <sheet name="2024 FINANCIAL BUDGET" sheetId="13" r:id="rId4"/>
    <sheet name="2024 PROJECTS AND PROGRAMS" sheetId="14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4" l="1"/>
  <c r="J120" i="14"/>
  <c r="D62" i="13"/>
  <c r="B62" i="13"/>
  <c r="C62" i="13"/>
  <c r="C115" i="13"/>
  <c r="D115" i="13"/>
  <c r="E115" i="13"/>
  <c r="F115" i="13"/>
  <c r="F114" i="13"/>
  <c r="F113" i="13"/>
  <c r="F112" i="13"/>
  <c r="F111" i="13"/>
  <c r="F110" i="13"/>
  <c r="G95" i="13"/>
  <c r="G96" i="13"/>
  <c r="G98" i="13"/>
  <c r="G99" i="13"/>
  <c r="G101" i="13"/>
  <c r="G102" i="13"/>
  <c r="G103" i="13"/>
  <c r="F95" i="13"/>
  <c r="F96" i="13"/>
  <c r="F98" i="13"/>
  <c r="F99" i="13"/>
  <c r="F101" i="13"/>
  <c r="F102" i="13"/>
  <c r="F103" i="13"/>
  <c r="F94" i="13"/>
  <c r="G94" i="13"/>
  <c r="E95" i="13"/>
  <c r="E96" i="13"/>
  <c r="E98" i="13"/>
  <c r="E99" i="13"/>
  <c r="E101" i="13"/>
  <c r="E102" i="13"/>
  <c r="E103" i="13"/>
  <c r="E94" i="13"/>
  <c r="D103" i="13"/>
  <c r="C103" i="13"/>
  <c r="G78" i="13"/>
  <c r="G79" i="13"/>
  <c r="G80" i="13"/>
  <c r="G81" i="13"/>
  <c r="G82" i="13"/>
  <c r="G83" i="13"/>
  <c r="G87" i="13"/>
  <c r="F78" i="13"/>
  <c r="F79" i="13"/>
  <c r="F80" i="13"/>
  <c r="F81" i="13"/>
  <c r="F82" i="13"/>
  <c r="F83" i="13"/>
  <c r="F87" i="13"/>
  <c r="E87" i="13"/>
  <c r="E78" i="13"/>
  <c r="E79" i="13"/>
  <c r="E80" i="13"/>
  <c r="E81" i="13"/>
  <c r="E82" i="13"/>
  <c r="E83" i="13"/>
  <c r="E77" i="13"/>
  <c r="F77" i="13" s="1"/>
  <c r="G77" i="13" s="1"/>
  <c r="D85" i="13"/>
  <c r="E85" i="13" s="1"/>
  <c r="F85" i="13" s="1"/>
  <c r="G85" i="13" s="1"/>
  <c r="L84" i="13"/>
  <c r="H13" i="9"/>
  <c r="C85" i="13"/>
  <c r="C87" i="13" s="1"/>
  <c r="B85" i="13"/>
  <c r="B87" i="13" s="1"/>
  <c r="C71" i="13"/>
  <c r="J107" i="14"/>
  <c r="J106" i="14"/>
  <c r="J108" i="14"/>
  <c r="J62" i="14"/>
  <c r="XFD62" i="14" s="1"/>
  <c r="J160" i="14"/>
  <c r="J141" i="14"/>
  <c r="J117" i="14"/>
  <c r="J12" i="14"/>
  <c r="J28" i="14"/>
  <c r="B71" i="13"/>
  <c r="H60" i="13"/>
  <c r="H61" i="13"/>
  <c r="H59" i="13"/>
  <c r="F62" i="13"/>
  <c r="G62" i="13"/>
  <c r="H62" i="13" s="1"/>
  <c r="E62" i="13"/>
  <c r="H49" i="13"/>
  <c r="H50" i="13"/>
  <c r="H48" i="13"/>
  <c r="G51" i="13"/>
  <c r="H51" i="13" s="1"/>
  <c r="E51" i="13"/>
  <c r="F51" i="13"/>
  <c r="C51" i="13"/>
  <c r="E13" i="13"/>
  <c r="E15" i="13" s="1"/>
  <c r="F13" i="13"/>
  <c r="F15" i="13" s="1"/>
  <c r="G13" i="13"/>
  <c r="D15" i="13"/>
  <c r="H28" i="13"/>
  <c r="H29" i="13"/>
  <c r="H30" i="13"/>
  <c r="H31" i="13"/>
  <c r="H32" i="13"/>
  <c r="H33" i="13"/>
  <c r="H34" i="13"/>
  <c r="H36" i="13"/>
  <c r="B37" i="13"/>
  <c r="C37" i="13"/>
  <c r="D37" i="13"/>
  <c r="E37" i="13"/>
  <c r="G37" i="13"/>
  <c r="H37" i="13" s="1"/>
  <c r="I184" i="14"/>
  <c r="G184" i="14"/>
  <c r="F184" i="14"/>
  <c r="D184" i="14"/>
  <c r="H183" i="14"/>
  <c r="H184" i="14" s="1"/>
  <c r="E183" i="14"/>
  <c r="E184" i="14" s="1"/>
  <c r="C183" i="14"/>
  <c r="J182" i="14"/>
  <c r="J181" i="14"/>
  <c r="J180" i="14"/>
  <c r="J179" i="14"/>
  <c r="I175" i="14"/>
  <c r="H175" i="14"/>
  <c r="G175" i="14"/>
  <c r="F175" i="14"/>
  <c r="E175" i="14"/>
  <c r="D175" i="14"/>
  <c r="C175" i="14"/>
  <c r="J174" i="14"/>
  <c r="J173" i="14"/>
  <c r="J172" i="14"/>
  <c r="J171" i="14"/>
  <c r="J170" i="14"/>
  <c r="J169" i="14"/>
  <c r="J168" i="14"/>
  <c r="J167" i="14"/>
  <c r="J166" i="14"/>
  <c r="J165" i="14"/>
  <c r="J164" i="14"/>
  <c r="J163" i="14"/>
  <c r="J162" i="14"/>
  <c r="J161" i="14"/>
  <c r="J159" i="14"/>
  <c r="J158" i="14"/>
  <c r="J157" i="14"/>
  <c r="J156" i="14"/>
  <c r="J155" i="14"/>
  <c r="J154" i="14"/>
  <c r="J153" i="14"/>
  <c r="J152" i="14"/>
  <c r="J151" i="14"/>
  <c r="J150" i="14"/>
  <c r="J149" i="14"/>
  <c r="J148" i="14"/>
  <c r="I146" i="14"/>
  <c r="H146" i="14"/>
  <c r="G146" i="14"/>
  <c r="F146" i="14"/>
  <c r="E146" i="14"/>
  <c r="D146" i="14"/>
  <c r="C146" i="14"/>
  <c r="J145" i="14"/>
  <c r="J144" i="14"/>
  <c r="J143" i="14"/>
  <c r="J142" i="14"/>
  <c r="J140" i="14"/>
  <c r="J139" i="14"/>
  <c r="J138" i="14"/>
  <c r="I135" i="14"/>
  <c r="H134" i="14"/>
  <c r="H135" i="14" s="1"/>
  <c r="G134" i="14"/>
  <c r="G135" i="14" s="1"/>
  <c r="F134" i="14"/>
  <c r="F135" i="14" s="1"/>
  <c r="E134" i="14"/>
  <c r="D134" i="14"/>
  <c r="C134" i="14"/>
  <c r="J133" i="14"/>
  <c r="J132" i="14"/>
  <c r="J131" i="14"/>
  <c r="J130" i="14"/>
  <c r="J129" i="14"/>
  <c r="J128" i="14"/>
  <c r="J127" i="14"/>
  <c r="J126" i="14"/>
  <c r="J125" i="14"/>
  <c r="J124" i="14"/>
  <c r="J123" i="14"/>
  <c r="J122" i="14"/>
  <c r="J121" i="14"/>
  <c r="J119" i="14"/>
  <c r="J118" i="14"/>
  <c r="J116" i="14"/>
  <c r="J115" i="14"/>
  <c r="J114" i="14"/>
  <c r="E112" i="14"/>
  <c r="D112" i="14"/>
  <c r="C112" i="14"/>
  <c r="J111" i="14"/>
  <c r="J110" i="14"/>
  <c r="J109" i="14"/>
  <c r="J105" i="14"/>
  <c r="J104" i="14"/>
  <c r="J103" i="14"/>
  <c r="J102" i="14"/>
  <c r="J100" i="14"/>
  <c r="I96" i="14"/>
  <c r="H96" i="14"/>
  <c r="G96" i="14"/>
  <c r="F96" i="14"/>
  <c r="E96" i="14"/>
  <c r="D96" i="14"/>
  <c r="C96" i="14"/>
  <c r="J95" i="14"/>
  <c r="J94" i="14"/>
  <c r="J93" i="14"/>
  <c r="J92" i="14"/>
  <c r="J91" i="14"/>
  <c r="J90" i="14"/>
  <c r="J89" i="14"/>
  <c r="J88" i="14"/>
  <c r="J87" i="14"/>
  <c r="I85" i="14"/>
  <c r="H85" i="14"/>
  <c r="G85" i="14"/>
  <c r="F85" i="14"/>
  <c r="E85" i="14"/>
  <c r="D85" i="14"/>
  <c r="C85" i="14"/>
  <c r="J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I68" i="14"/>
  <c r="H68" i="14"/>
  <c r="G68" i="14"/>
  <c r="F68" i="14"/>
  <c r="E68" i="14"/>
  <c r="D68" i="14"/>
  <c r="C68" i="14"/>
  <c r="J67" i="14"/>
  <c r="J66" i="14"/>
  <c r="J65" i="14"/>
  <c r="J64" i="14"/>
  <c r="J63" i="14"/>
  <c r="J61" i="14"/>
  <c r="J60" i="14"/>
  <c r="I58" i="14"/>
  <c r="H58" i="14"/>
  <c r="G58" i="14"/>
  <c r="F58" i="14"/>
  <c r="E58" i="14"/>
  <c r="D58" i="14"/>
  <c r="C58" i="14"/>
  <c r="J57" i="14"/>
  <c r="J56" i="14"/>
  <c r="J55" i="14"/>
  <c r="J54" i="14"/>
  <c r="J53" i="14"/>
  <c r="J52" i="14"/>
  <c r="J51" i="14"/>
  <c r="J50" i="14"/>
  <c r="J49" i="14"/>
  <c r="J48" i="14"/>
  <c r="I44" i="14"/>
  <c r="H44" i="14"/>
  <c r="G44" i="14"/>
  <c r="F44" i="14"/>
  <c r="E44" i="14"/>
  <c r="D44" i="14"/>
  <c r="C44" i="14"/>
  <c r="J43" i="14"/>
  <c r="J44" i="14" s="1"/>
  <c r="I41" i="14"/>
  <c r="H41" i="14"/>
  <c r="G41" i="14"/>
  <c r="F41" i="14"/>
  <c r="E41" i="14"/>
  <c r="D41" i="14"/>
  <c r="C41" i="14"/>
  <c r="J40" i="14"/>
  <c r="J39" i="14"/>
  <c r="J38" i="14"/>
  <c r="J36" i="14"/>
  <c r="J35" i="14"/>
  <c r="J34" i="14"/>
  <c r="J33" i="14"/>
  <c r="J32" i="14"/>
  <c r="J31" i="14"/>
  <c r="J30" i="14"/>
  <c r="J29" i="14"/>
  <c r="I26" i="14"/>
  <c r="H26" i="14"/>
  <c r="G26" i="14"/>
  <c r="F26" i="14"/>
  <c r="E26" i="14"/>
  <c r="D26" i="14"/>
  <c r="C26" i="14"/>
  <c r="J25" i="14"/>
  <c r="J24" i="14"/>
  <c r="I22" i="14"/>
  <c r="H22" i="14"/>
  <c r="G22" i="14"/>
  <c r="F22" i="14"/>
  <c r="E22" i="14"/>
  <c r="D22" i="14"/>
  <c r="C22" i="14"/>
  <c r="J21" i="14"/>
  <c r="J20" i="14"/>
  <c r="J19" i="14"/>
  <c r="I17" i="14"/>
  <c r="H17" i="14"/>
  <c r="G17" i="14"/>
  <c r="F17" i="14"/>
  <c r="E17" i="14"/>
  <c r="D17" i="14"/>
  <c r="C17" i="14"/>
  <c r="J16" i="14"/>
  <c r="J15" i="14"/>
  <c r="J14" i="14"/>
  <c r="J13" i="14"/>
  <c r="J11" i="14"/>
  <c r="J9" i="14"/>
  <c r="J8" i="14"/>
  <c r="J7" i="14"/>
  <c r="J6" i="14"/>
  <c r="C45" i="14" l="1"/>
  <c r="E45" i="14"/>
  <c r="G45" i="14"/>
  <c r="I45" i="14"/>
  <c r="F97" i="14"/>
  <c r="H97" i="14"/>
  <c r="E176" i="14"/>
  <c r="G176" i="14"/>
  <c r="I176" i="14"/>
  <c r="J17" i="14"/>
  <c r="J22" i="14"/>
  <c r="J26" i="14"/>
  <c r="J41" i="14"/>
  <c r="D45" i="14"/>
  <c r="F45" i="14"/>
  <c r="H45" i="14"/>
  <c r="G97" i="14"/>
  <c r="D135" i="14"/>
  <c r="C135" i="14"/>
  <c r="E135" i="14"/>
  <c r="J146" i="14"/>
  <c r="D176" i="14"/>
  <c r="F176" i="14"/>
  <c r="F185" i="14" s="1"/>
  <c r="H176" i="14"/>
  <c r="H185" i="14" s="1"/>
  <c r="J183" i="14"/>
  <c r="J184" i="14" s="1"/>
  <c r="J112" i="14"/>
  <c r="J96" i="14"/>
  <c r="I97" i="14"/>
  <c r="E97" i="14"/>
  <c r="D97" i="14"/>
  <c r="G15" i="13"/>
  <c r="H13" i="13" s="1"/>
  <c r="C176" i="14"/>
  <c r="J58" i="14"/>
  <c r="J68" i="14"/>
  <c r="J85" i="14"/>
  <c r="C97" i="14"/>
  <c r="J175" i="14"/>
  <c r="J176" i="14" s="1"/>
  <c r="J134" i="14"/>
  <c r="C184" i="14"/>
  <c r="I185" i="14" l="1"/>
  <c r="D185" i="14"/>
  <c r="J135" i="14"/>
  <c r="J97" i="14"/>
  <c r="E185" i="14"/>
  <c r="J45" i="14"/>
  <c r="G185" i="14"/>
  <c r="H5" i="13"/>
  <c r="H7" i="13"/>
  <c r="H9" i="13"/>
  <c r="H11" i="13"/>
  <c r="H6" i="13"/>
  <c r="H8" i="13"/>
  <c r="H10" i="13"/>
  <c r="C185" i="14"/>
  <c r="J185" i="14" l="1"/>
  <c r="D26" i="9" l="1"/>
  <c r="D71" i="9"/>
  <c r="D67" i="9"/>
  <c r="D63" i="9"/>
  <c r="D52" i="9"/>
  <c r="D10" i="9"/>
  <c r="E71" i="9"/>
  <c r="E67" i="9"/>
  <c r="E63" i="9"/>
  <c r="E52" i="9"/>
  <c r="E31" i="9"/>
  <c r="E26" i="9"/>
  <c r="E73" i="9" s="1"/>
  <c r="E10" i="9"/>
  <c r="D31" i="9"/>
  <c r="C74" i="2"/>
  <c r="C68" i="2"/>
  <c r="C64" i="2"/>
  <c r="C58" i="2"/>
  <c r="C53" i="2"/>
  <c r="C46" i="2"/>
  <c r="C39" i="2"/>
  <c r="C35" i="2"/>
  <c r="C30" i="2"/>
  <c r="C23" i="2"/>
  <c r="C15" i="2"/>
  <c r="C11" i="2"/>
  <c r="C5" i="2"/>
  <c r="C53" i="11"/>
  <c r="C50" i="11"/>
  <c r="D72" i="9" l="1"/>
  <c r="E72" i="9"/>
  <c r="E74" i="9" s="1"/>
  <c r="C75" i="2"/>
  <c r="C52" i="9"/>
  <c r="C31" i="9"/>
  <c r="C12" i="11" l="1"/>
  <c r="C67" i="11" l="1"/>
  <c r="C64" i="11"/>
  <c r="C35" i="11"/>
  <c r="C9" i="11" l="1"/>
  <c r="C16" i="11" l="1"/>
  <c r="C23" i="11"/>
  <c r="C29" i="11"/>
  <c r="C41" i="11"/>
  <c r="C46" i="11"/>
  <c r="C57" i="11"/>
  <c r="C60" i="11"/>
  <c r="C68" i="11" l="1"/>
  <c r="C71" i="9"/>
  <c r="C67" i="9"/>
  <c r="C63" i="9"/>
  <c r="C26" i="9"/>
  <c r="C73" i="9" s="1"/>
  <c r="C10" i="9"/>
  <c r="C72" i="9" l="1"/>
  <c r="C74" i="9" s="1"/>
</calcChain>
</file>

<file path=xl/sharedStrings.xml><?xml version="1.0" encoding="utf-8"?>
<sst xmlns="http://schemas.openxmlformats.org/spreadsheetml/2006/main" count="735" uniqueCount="482">
  <si>
    <t>COA</t>
  </si>
  <si>
    <t>REVENUE HEAD                                       AND SUB-HEAD</t>
  </si>
  <si>
    <t>RATES</t>
  </si>
  <si>
    <t>Basic Rate</t>
  </si>
  <si>
    <t>Sub Total</t>
  </si>
  <si>
    <t>GRANTS</t>
  </si>
  <si>
    <t>OTHER GEN. GOV'T UNITS</t>
  </si>
  <si>
    <t>Central Gov't GOG Paid Salaries</t>
  </si>
  <si>
    <t>GOG Transfers-Goods &amp; Services</t>
  </si>
  <si>
    <t>LANDS - PROPERTY INCOME</t>
  </si>
  <si>
    <t>Sale of Building Permit Jacket</t>
  </si>
  <si>
    <t>Building Plans / Permit</t>
  </si>
  <si>
    <t>Comm. Mast Permit</t>
  </si>
  <si>
    <t>LICENSE</t>
  </si>
  <si>
    <t>Herbalist License</t>
  </si>
  <si>
    <t>Corn / Rice / Flour Miller</t>
  </si>
  <si>
    <t>Artisan / Self Employed</t>
  </si>
  <si>
    <t>Sawmills</t>
  </si>
  <si>
    <t>Mobile Sale Van</t>
  </si>
  <si>
    <t>Chop Bar/ Restaurants</t>
  </si>
  <si>
    <t>Launderies/ Car Wash</t>
  </si>
  <si>
    <t>Registration of Contractors</t>
  </si>
  <si>
    <t>FEES AND FINES</t>
  </si>
  <si>
    <t>Markets Tolls</t>
  </si>
  <si>
    <t>Burial Fees</t>
  </si>
  <si>
    <t>Marriage / Divorce Registration</t>
  </si>
  <si>
    <t>Loading Fees</t>
  </si>
  <si>
    <t>TOTAL IGF</t>
  </si>
  <si>
    <t>GRAND TOTAL REVENUE</t>
  </si>
  <si>
    <t>NON-FINANCIAL ASSETS-IGF</t>
  </si>
  <si>
    <t>EXPENDITURE  HEAD                                       AND SUB-HEAD</t>
  </si>
  <si>
    <t>Monthly Paid Casual Workers</t>
  </si>
  <si>
    <t>OTHER ALLOWANCES</t>
  </si>
  <si>
    <t xml:space="preserve">Transfer Grants </t>
  </si>
  <si>
    <t>Out of Station Allowance</t>
  </si>
  <si>
    <t>GOODS AND SERVICES</t>
  </si>
  <si>
    <t>UTILITIES</t>
  </si>
  <si>
    <t>TRAVEL &amp; TRANSPORT</t>
  </si>
  <si>
    <t>Sub-Total</t>
  </si>
  <si>
    <t>MATERIALS - OFFICE SUPPLIES</t>
  </si>
  <si>
    <t>Refreshment Items</t>
  </si>
  <si>
    <t>Public Education and Sensitizations</t>
  </si>
  <si>
    <t>Bank Charges</t>
  </si>
  <si>
    <t>Donations</t>
  </si>
  <si>
    <t>COMPENSATION OF EMPLOYEES</t>
  </si>
  <si>
    <t>Sanitation Charges</t>
  </si>
  <si>
    <t>CENTRAL ADMINISTRATION</t>
  </si>
  <si>
    <t>UPPER MANYA KROBO DISTRICT ASSEMBLY</t>
  </si>
  <si>
    <t xml:space="preserve">Property Rates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</si>
  <si>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</si>
  <si>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Other Donors/support/Transfer (MAG Fund)</t>
  </si>
  <si>
    <t>Development Partner (UNICEF)</t>
  </si>
  <si>
    <t>Sand &amp; stone Contractors Licence</t>
  </si>
  <si>
    <t>Fuel Dealers/Petrolium Dealers</t>
  </si>
  <si>
    <t>Phamacists / Chemical Sellers</t>
  </si>
  <si>
    <t>Taxicab / Commercial Vehicles Stickers</t>
  </si>
  <si>
    <t>Entertainment Centre Fees</t>
  </si>
  <si>
    <t>Akpeteshie / Spirit Sellers</t>
  </si>
  <si>
    <t xml:space="preserve">Financial Institutions </t>
  </si>
  <si>
    <t>Beer Bars/Bar Lincence</t>
  </si>
  <si>
    <t>Registration of Contractors/Tender Document</t>
  </si>
  <si>
    <t>Pounds / Auction</t>
  </si>
  <si>
    <t>Advertisment &amp; Bill Boards</t>
  </si>
  <si>
    <t>FINES, PENALTIES AND FORFEITS</t>
  </si>
  <si>
    <t>Slaughter Fines</t>
  </si>
  <si>
    <t>Lorry Park Fines</t>
  </si>
  <si>
    <t>RENT OF LAND, BUILDING &amp; HOUSES</t>
  </si>
  <si>
    <t>Ground Rent</t>
  </si>
  <si>
    <t>UPPER UPPER MANYA KROBO DISTRICT ASSEMBLY</t>
  </si>
  <si>
    <t>Maintenance of Markets</t>
  </si>
  <si>
    <t>Value Books</t>
  </si>
  <si>
    <t>Business Registration</t>
  </si>
  <si>
    <t>NATIONAL INSURANCE CONTRIBUTION</t>
  </si>
  <si>
    <t>Printing Material &amp; Stationery</t>
  </si>
  <si>
    <t>Office Facilities, Supplies &amp; Accessories</t>
  </si>
  <si>
    <t>Electricity Charges</t>
  </si>
  <si>
    <t>Water</t>
  </si>
  <si>
    <t>Telecommunication</t>
  </si>
  <si>
    <t>GENERAL CLEANING</t>
  </si>
  <si>
    <t>Cleaning :Materials</t>
  </si>
  <si>
    <t>RENTALS</t>
  </si>
  <si>
    <t>Hotel Accommodation</t>
  </si>
  <si>
    <t>Maintenance &amp; Repairs of Official Vehicle</t>
  </si>
  <si>
    <t>Local Travel Allowance</t>
  </si>
  <si>
    <t>Other Night Allowance</t>
  </si>
  <si>
    <t>Fuel and Lubricants - Official Vehicles</t>
  </si>
  <si>
    <t>REPAIRS AND MAINTENANCE</t>
  </si>
  <si>
    <t>Repairs of Residential Buildings</t>
  </si>
  <si>
    <t>Maintenance of Machinery</t>
  </si>
  <si>
    <t>TRAINING SEMINAR CONFERENCES</t>
  </si>
  <si>
    <t>Visits, Conferences/Seminars</t>
  </si>
  <si>
    <t>SPECIAL SERVICES</t>
  </si>
  <si>
    <t>National Celebration Days</t>
  </si>
  <si>
    <t>Assembly Members Seetings</t>
  </si>
  <si>
    <t>OTHER CHARGES</t>
  </si>
  <si>
    <t>GENERAL EXPENSES</t>
  </si>
  <si>
    <t>Professional Fees</t>
  </si>
  <si>
    <t>Capital Project IGF</t>
  </si>
  <si>
    <t>13.5% Social Security</t>
  </si>
  <si>
    <t>DACF Asset  - Assembly</t>
  </si>
  <si>
    <t>Development Partner (GPSNP) Asset</t>
  </si>
  <si>
    <t>Development Partner (GPSNP) Goods &amp; Services</t>
  </si>
  <si>
    <t>MP Common Fund - Assets</t>
  </si>
  <si>
    <t>MP Common Fund -Goods &amp; Services</t>
  </si>
  <si>
    <t>DACF Goods &amp; Services - Assembly</t>
  </si>
  <si>
    <t>CONSULTING SERVICES</t>
  </si>
  <si>
    <t>Contract appoitments - Commission of Revenue Collectors</t>
  </si>
  <si>
    <t>BUDGET ESTIMATES</t>
  </si>
  <si>
    <t>DACF-RFG  Capital projects</t>
  </si>
  <si>
    <t>DACF-RFG Capacity Building</t>
  </si>
  <si>
    <t>Commercial/Private Stores</t>
  </si>
  <si>
    <t>Franchise Toilet/Urinal/Bath House</t>
  </si>
  <si>
    <t>Medical Screening</t>
  </si>
  <si>
    <t>Rent of Assembly Building/Markets Store/Stall</t>
  </si>
  <si>
    <t>GH</t>
  </si>
  <si>
    <t>EXPENDITURE HEAD AND SUB-HEAD</t>
  </si>
  <si>
    <t>Monthly paid &amp; Casual Labour</t>
  </si>
  <si>
    <t>SUB TOTAL</t>
  </si>
  <si>
    <t>Commissions</t>
  </si>
  <si>
    <t xml:space="preserve">Transfer Grant </t>
  </si>
  <si>
    <t>13% SSF Contribution</t>
  </si>
  <si>
    <t>USE OF GOODS AND SERVICES</t>
  </si>
  <si>
    <t>MATERIAL-OFFICE SUPPLIES</t>
  </si>
  <si>
    <t>Refreshment items</t>
  </si>
  <si>
    <t>Electricity/Water Charges</t>
  </si>
  <si>
    <t>Telecommunications</t>
  </si>
  <si>
    <t>Armed Guard and Security</t>
  </si>
  <si>
    <t>SUB-TOTAL</t>
  </si>
  <si>
    <t>cleaining materials</t>
  </si>
  <si>
    <t>Contract Cleaning Services Charges</t>
  </si>
  <si>
    <t>Hotel Accomodations</t>
  </si>
  <si>
    <t>Maintenance &amp; Repairs - Official Vehicles</t>
  </si>
  <si>
    <t>Fuel &amp; Lubricants - Official Vehicles</t>
  </si>
  <si>
    <t>Local Travel Cost</t>
  </si>
  <si>
    <t>REPAIRS &amp; MAINTENANCE</t>
  </si>
  <si>
    <t>Maintenance of Machinery and Plant</t>
  </si>
  <si>
    <t>TRAINING SEMINAR - CONFERENCES</t>
  </si>
  <si>
    <t>Visit, conferences &amp; Seminars</t>
  </si>
  <si>
    <t>Public Education &amp; Sensitization</t>
  </si>
  <si>
    <t>Assembly Members Special Allowance</t>
  </si>
  <si>
    <t>Assembly Members Sittings</t>
  </si>
  <si>
    <t>OTHER CHARGES-FEES</t>
  </si>
  <si>
    <t>Profossional Fees</t>
  </si>
  <si>
    <t>IGF Capital Projects</t>
  </si>
  <si>
    <t>TOTAL</t>
  </si>
  <si>
    <t>2023 ESTIMATES</t>
  </si>
  <si>
    <t>ITEM</t>
  </si>
  <si>
    <t>GOG Transfers-Assets</t>
  </si>
  <si>
    <t>Repairs of office buildings</t>
  </si>
  <si>
    <t>ACTUALS  AS AT AUGUST 2023</t>
  </si>
  <si>
    <t>2024 BUDGET</t>
  </si>
  <si>
    <t>2024 BUDGET ESTIMATES</t>
  </si>
  <si>
    <t>ALL REVENUE SOURCES ANALYSIS FOR 2024</t>
  </si>
  <si>
    <t xml:space="preserve">Private Education Institution </t>
  </si>
  <si>
    <t>Budget</t>
  </si>
  <si>
    <t xml:space="preserve">Actual  </t>
  </si>
  <si>
    <t xml:space="preserve">Actual </t>
  </si>
  <si>
    <t>Actual as at August</t>
  </si>
  <si>
    <t>% performance as at August</t>
  </si>
  <si>
    <t>Property Rate</t>
  </si>
  <si>
    <t xml:space="preserve">Fees </t>
  </si>
  <si>
    <t>Fines</t>
  </si>
  <si>
    <t>Licenses</t>
  </si>
  <si>
    <t>Land</t>
  </si>
  <si>
    <t>Rent</t>
  </si>
  <si>
    <t>Investment</t>
  </si>
  <si>
    <t>Royalties</t>
  </si>
  <si>
    <t>Total</t>
  </si>
  <si>
    <t>-</t>
  </si>
  <si>
    <t>Other Rates (Basic Rates)</t>
  </si>
  <si>
    <t>Actual as at August 2023</t>
  </si>
  <si>
    <t>NB. The percentage performance for IGF considers the individual contribution of each revenue item to the actual receipts as at August, 2023</t>
  </si>
  <si>
    <t>IGF</t>
  </si>
  <si>
    <t xml:space="preserve">Compensation of Employee </t>
  </si>
  <si>
    <t xml:space="preserve">Goods and Services Transfer </t>
  </si>
  <si>
    <t>Assets Transfer</t>
  </si>
  <si>
    <t xml:space="preserve"> - </t>
  </si>
  <si>
    <t>DACF</t>
  </si>
  <si>
    <t>DACF-RFG</t>
  </si>
  <si>
    <t>MAG</t>
  </si>
  <si>
    <t>GPSNP</t>
  </si>
  <si>
    <t>UNICEF</t>
  </si>
  <si>
    <t>FINANCIAL PERFORMANCE –REVENUE</t>
  </si>
  <si>
    <t xml:space="preserve"> </t>
  </si>
  <si>
    <t>REVENUE PERFORMANCE - IGF ONLY</t>
  </si>
  <si>
    <t>EXPENDITURE ANALYSIS FOR 2024</t>
  </si>
  <si>
    <t>List of all          Projects and Programs</t>
  </si>
  <si>
    <t>IGF         (GHc)</t>
  </si>
  <si>
    <t>GOG       (GHc)</t>
  </si>
  <si>
    <t>DACF        (GHc)</t>
  </si>
  <si>
    <t>DACF-  RFG      (GHc)</t>
  </si>
  <si>
    <t>GPSNP          (GHc)</t>
  </si>
  <si>
    <t>MAG             (GHc)</t>
  </si>
  <si>
    <t>UNICEF          (GHc)</t>
  </si>
  <si>
    <t>TOTAL     BUDGET       (GHc)</t>
  </si>
  <si>
    <t>JUSTIFICATION - What do you intend to achieve with the Programmes/Projects and how does this link to your objectives?</t>
  </si>
  <si>
    <t>B.P.1: MANAGEMENT AND ADMINISTRATION</t>
  </si>
  <si>
    <t>SP1.1: GENERAL ADMINISTRATION</t>
  </si>
  <si>
    <t>Compensation of Employees</t>
  </si>
  <si>
    <t>Staff Compensated</t>
  </si>
  <si>
    <t>Other PE related allowances and Commission to collectors</t>
  </si>
  <si>
    <t>Transfer grants, duty allowance paid to staff</t>
  </si>
  <si>
    <t>Inform public of activities of Assembly and include them in the decision making</t>
  </si>
  <si>
    <t>Maintenance of Official vehice/Fuel and Lubricants</t>
  </si>
  <si>
    <t>Service delivery enhanced</t>
  </si>
  <si>
    <t>Procurement of Office equipement, furniture and Accessories</t>
  </si>
  <si>
    <t>work effectiveess and efficiency enhanced movable and imovable objects</t>
  </si>
  <si>
    <t xml:space="preserve">Implementation of MP activities and programmes </t>
  </si>
  <si>
    <t>MP activities and programmes enhanced</t>
  </si>
  <si>
    <t>Administrative Expenses (GPSNP)</t>
  </si>
  <si>
    <t>Office work enhanced</t>
  </si>
  <si>
    <t>Monitoring and Evaluation (GPSNP)</t>
  </si>
  <si>
    <t>Programmes and activities tracked for effective decision making</t>
  </si>
  <si>
    <t>Enhanced legislative activities</t>
  </si>
  <si>
    <t>SP1.2: FINANCE AND AUDIT</t>
  </si>
  <si>
    <t>Procurement of Value Books</t>
  </si>
  <si>
    <t>To enhance effective and efficient revenue mobilization</t>
  </si>
  <si>
    <t>Revenue mobilization</t>
  </si>
  <si>
    <t>Ensure effective and efficient Revenue mobilization</t>
  </si>
  <si>
    <t>Organize Audit Committee Meeting and other related activities of the unit</t>
  </si>
  <si>
    <t>To provide audit assurance to the stakeholders in the District</t>
  </si>
  <si>
    <t>SP1.3: HUMAN RESOURCE MANAGEMENT</t>
  </si>
  <si>
    <t>Orgainze Capacity building for Assembly member, Staff and revenue collectors</t>
  </si>
  <si>
    <t>To develop the skills of Assembly memers, staff ad revenue collectors</t>
  </si>
  <si>
    <t>SP1.4: PLANNING, BUDGETING, COORDINATION AND STATISTICS</t>
  </si>
  <si>
    <t>Progress of DMTDP implementation tracked for effective decision making</t>
  </si>
  <si>
    <t>Law ad order maintained Districtwide</t>
  </si>
  <si>
    <t>Preparation of 2024 Composite Budget</t>
  </si>
  <si>
    <t>Composite Budget prepared and on time</t>
  </si>
  <si>
    <t>To strenghten participatory decision making and social accountability</t>
  </si>
  <si>
    <t>Preparation and implementtion of Revenue improvement action plan and Revenue Mobilization</t>
  </si>
  <si>
    <t>Meetings (GPSNP)</t>
  </si>
  <si>
    <t>To address other development issues</t>
  </si>
  <si>
    <t>Enhance productivity</t>
  </si>
  <si>
    <t>STATISTICS</t>
  </si>
  <si>
    <t>To have effective and efficient Revenue Data base</t>
  </si>
  <si>
    <t>SP1.5: LEGISLATIVE OVERSIGHTS</t>
  </si>
  <si>
    <t>Orgainize all Staturtory meetings of the Assembly</t>
  </si>
  <si>
    <t>Strenghten Administrative ad Political Decentralization</t>
  </si>
  <si>
    <t>B.P.1 TOTAL</t>
  </si>
  <si>
    <t>Total for Management and Administration</t>
  </si>
  <si>
    <t>B.P.2:SOCIAL SERVICES DELIVERY</t>
  </si>
  <si>
    <t>SP2.1: EDUCATION, YOUTH &amp; SPORTS SERVICES</t>
  </si>
  <si>
    <t>National celebration conducted</t>
  </si>
  <si>
    <t>Organize my first day at school</t>
  </si>
  <si>
    <t>Education service delivery improved</t>
  </si>
  <si>
    <t>Finacial barriers ad constraints to access education reduced for the needy but brilliant students</t>
  </si>
  <si>
    <t>Organize Science and Technology, Mathematics and Innovative Education (STMIE) Clinics.</t>
  </si>
  <si>
    <t>Construction of 3 Unit KG Classroom Pavilion at Asesewa Anglican</t>
  </si>
  <si>
    <t>Quality of teaching and learning improved</t>
  </si>
  <si>
    <t>To increase school enrolment</t>
  </si>
  <si>
    <t>Construction of 1no. 6 Unit Classroom Block with Ancilliary Facility at Akotoklo-gua</t>
  </si>
  <si>
    <t>Construction of 1no. 6 Unit Classroom Block with Office and Store, toilet and furniture at Akumersu Yiti.</t>
  </si>
  <si>
    <t>Renovation of Anglican Primary School Asesewa.</t>
  </si>
  <si>
    <t>Rehabilitation of School Infrastructure.</t>
  </si>
  <si>
    <t>SP2.2: PUBLIC HEALTH SERVICES AND MANAGEMENT</t>
  </si>
  <si>
    <t>HIV/AIDS, Maleria and other disease infections reduced</t>
  </si>
  <si>
    <t>COVID - 19 prevention enforced District Wide</t>
  </si>
  <si>
    <t>To enhance social sevices</t>
  </si>
  <si>
    <t>Construction of 1no. NHIS Standard CHIPs at Akorkorma Asisi</t>
  </si>
  <si>
    <t>Access to Health care increased</t>
  </si>
  <si>
    <t>Completion of CHIPS compound at Ponponya Fantem</t>
  </si>
  <si>
    <t>Renovation of E&amp;T Clinic into isolation centre at Gov't Hospital.</t>
  </si>
  <si>
    <t>Access to quality Health care increased</t>
  </si>
  <si>
    <t>SP2.3: SOCIAL WELFARE AND COMMUNITY DEVELOPMENT</t>
  </si>
  <si>
    <t>Enhance quality child care and development , family welfare and child custody</t>
  </si>
  <si>
    <t>To organise 20 study groups in 20 communities in the district ( Simply business management)</t>
  </si>
  <si>
    <t>Improve skills o occupational skills and basic business management for the vulnerable</t>
  </si>
  <si>
    <t>To train 10 women's group in 10 communities ( 10 in each group) in group dynamics, good saving practices and baking</t>
  </si>
  <si>
    <t>Improve skills on occupational skills and basic business management for the vulnerable</t>
  </si>
  <si>
    <t>To provide social welfare services to 20 families</t>
  </si>
  <si>
    <t>Enhanced livelihoods</t>
  </si>
  <si>
    <t>Sensitize 20 communities on PWDs issues (Rights of PWDs)</t>
  </si>
  <si>
    <t>Enhanced PWD activities</t>
  </si>
  <si>
    <t>Support for inter-sectoral social services</t>
  </si>
  <si>
    <t>Enhanced inter-sectoral activities</t>
  </si>
  <si>
    <t>Enhanced quality child care and developmet, family welfare and child custody</t>
  </si>
  <si>
    <t xml:space="preserve">Provision of office equipment </t>
  </si>
  <si>
    <t>To build capacity of persons with disability to be able to report perpetraitors of gender based violence</t>
  </si>
  <si>
    <t>Enhanced implemetation of efficient social protection issues</t>
  </si>
  <si>
    <t>Organize advocacy programmes to enhance participation in decision making for women and girls with disabilities</t>
  </si>
  <si>
    <t>Organisze durbars and workshops to sensitize women and girls with disabilities including mental health</t>
  </si>
  <si>
    <t>Poverty among PWD reduced</t>
  </si>
  <si>
    <t>Sensitize communities on home magement child care af developmet</t>
  </si>
  <si>
    <t>To provide guidance and counselling, social support service to victims of gender based violence with disability including those with mental health</t>
  </si>
  <si>
    <t>SP.2.5: ENVIRONMENTAL HEALTH AND SANITATION MANAGEMENT</t>
  </si>
  <si>
    <t>Organise and supervise regular liquid waste management, fumigation, disinfection and disinfestation of markets, sanitary sites, public institution and final disposal site</t>
  </si>
  <si>
    <t>Environmental sanitation improved</t>
  </si>
  <si>
    <t>Organise screening of food vendors and undertake public education on food safety and hygiene</t>
  </si>
  <si>
    <t>Food hygiene and Environmental sanitation improved</t>
  </si>
  <si>
    <t>Organize 4no. regular clean up exercises at Asesewa, Akateng and Sekesua.</t>
  </si>
  <si>
    <t>Procure 1no. rufuse containers and sanitary equipment/detergents</t>
  </si>
  <si>
    <t>Enforce bye-laws and organize public education on exessive noise making, clean air, and sand winning etc at Asesewa, Akateng, Akrusu and Anyaboni</t>
  </si>
  <si>
    <t>Organize environmental public health education programs.</t>
  </si>
  <si>
    <t>Conduct inspections and promote household latrines in 5 communities at Asesewa, Akateng and Sekesua</t>
  </si>
  <si>
    <t>Update and Develop DESSAP</t>
  </si>
  <si>
    <t>B.P.2 TOTAL</t>
  </si>
  <si>
    <t>Total for Social Services Delivery</t>
  </si>
  <si>
    <t>B.P.3: INFRASTRUCTURE DELIVERY AND MANAGEMENT</t>
  </si>
  <si>
    <t>SP3.1 : PHYSICAL AND SPATIAL PLANNING DEVELOPMENT</t>
  </si>
  <si>
    <t>Procurement of office supplies and accessories</t>
  </si>
  <si>
    <t xml:space="preserve">Enhance easy accessiility and promote efficient revenue collection </t>
  </si>
  <si>
    <t>Good data base acquired</t>
  </si>
  <si>
    <t>Assembly properties registered</t>
  </si>
  <si>
    <t>To vet and approve building permit</t>
  </si>
  <si>
    <t xml:space="preserve">Carry out sensitization &amp; education to improve upon the permitting system at Asesewa, Akateng, Sekesua. </t>
  </si>
  <si>
    <t>Educate pulic on permitting regulations</t>
  </si>
  <si>
    <t>Mass development control exercise</t>
  </si>
  <si>
    <t>Educate pulic on development control exercise</t>
  </si>
  <si>
    <t>SP3.2: PUBLIC WORKS, RURAL HOUSING AND WATER SANITATION</t>
  </si>
  <si>
    <t>Implementation of MP's Community support and developmental projects District wide</t>
  </si>
  <si>
    <t>Procurement of office supplies and consumables</t>
  </si>
  <si>
    <t>Rehabilitation of Akrusu Junction, Asekeso Junction feeder road (3.64km) GPSNP</t>
  </si>
  <si>
    <t>Road conditions improved for easy access/movement of people, goods and services</t>
  </si>
  <si>
    <t>Construction of pavements at Asesewa lorry park</t>
  </si>
  <si>
    <t>Promote easy movement of cars/people for local development</t>
  </si>
  <si>
    <t>Constructional of sectional Rigid pavement road at Konkoney</t>
  </si>
  <si>
    <t>Supply of gravel to the lorry park</t>
  </si>
  <si>
    <t>Rehabilitation of office building, markets, security  and health facilities</t>
  </si>
  <si>
    <t>Assembly markets and other properties maitained</t>
  </si>
  <si>
    <t>Construction of washroom facilities for Upper Manya Krobo District Assembly (old block)</t>
  </si>
  <si>
    <t>Good Sanitory condition maintained</t>
  </si>
  <si>
    <t>Renovation and partition of office for Upper Manya Krobo District Assembly (old block)</t>
  </si>
  <si>
    <t xml:space="preserve">Renovation works at DCE, DCD's office </t>
  </si>
  <si>
    <t>Rehabilitation of DCE's official residence at Dawa Kolewa</t>
  </si>
  <si>
    <t>Official residence of DCE and DCD maintained</t>
  </si>
  <si>
    <t>Construction of Galvanised fence wall at Tulaku Cow market( Akateng)</t>
  </si>
  <si>
    <t>Market Secured for effective revenue moilization</t>
  </si>
  <si>
    <t>Construction of 1 No. 24 unit Market shed at Sekesua</t>
  </si>
  <si>
    <t xml:space="preserve">Promote local Business Enterprise </t>
  </si>
  <si>
    <t>Construction of shed and slughter slab and washroom at Akateng</t>
  </si>
  <si>
    <t>Rehabilitation and spot improvement of selected roads</t>
  </si>
  <si>
    <t>Drilling , construction and maintenance of 10no. &amp; other existing boreholes and community water facilities</t>
  </si>
  <si>
    <t>Increased access to portable water</t>
  </si>
  <si>
    <t xml:space="preserve">Construction of 6no. Boreholes with hand pumps and concrete platforms and 1no. borehole with overhead tank </t>
  </si>
  <si>
    <t>BP.3.2: TOTAL</t>
  </si>
  <si>
    <t>Total for Infrastructure Delivery and Management</t>
  </si>
  <si>
    <t>B.P.4 ECONOMIC DEVELOPMENT</t>
  </si>
  <si>
    <t>SP4.1: TRADE, TOURISM AND INDUSTRIAL DEVELOPMENT</t>
  </si>
  <si>
    <t>Organize 4 field visits to counsel and follow up on MSMEs</t>
  </si>
  <si>
    <t xml:space="preserve">MSMEs efficency enhanced </t>
  </si>
  <si>
    <t>Organize 6 managerial trainings ( Financial literacy, Marking, Customer Service, Business Management)</t>
  </si>
  <si>
    <t>Capacity of artisans enhanced</t>
  </si>
  <si>
    <t>Facilitates 2 NVTI certificates for 50 graduates apprentice</t>
  </si>
  <si>
    <t>Boost occapational skill trainin</t>
  </si>
  <si>
    <t>Improved agro processing for job craetion</t>
  </si>
  <si>
    <t>Organize 1 study tour for dressmakers association and 2 business stakeholders forum</t>
  </si>
  <si>
    <t>Artisans skills enhanced</t>
  </si>
  <si>
    <t>Selection of Beneficiary Communities under PI (Desk work) GPSNP</t>
  </si>
  <si>
    <t>Support the activities of the  Beneficiary in the communities</t>
  </si>
  <si>
    <t>Feasibility and Market Viability Analysis under PI (Desk work) GPSNP</t>
  </si>
  <si>
    <t>Strenghten safety net systems that improve productivity</t>
  </si>
  <si>
    <t>SP4.2: AGRICULTURAL SERVICES AND MANAGEMENT</t>
  </si>
  <si>
    <t>Organize District Farmers day celebration</t>
  </si>
  <si>
    <t>Support implementation of National Policy ensure food security in the District</t>
  </si>
  <si>
    <t>Provision of administrative support ( fuel and maintenance of one official vehicle and maintenance of 14 motor bikes)</t>
  </si>
  <si>
    <t>Promote agricultural productivity in the District</t>
  </si>
  <si>
    <t>Provision of insurance cover for one official vehicle and 14 motor bikes</t>
  </si>
  <si>
    <t>Vehicles and motor bikes insured</t>
  </si>
  <si>
    <t>Purchase of office materials and consumables</t>
  </si>
  <si>
    <t>Undertake monitoring visits to selected planned activities sites in the district by the District Coordinating Director and the Districg Chief Executive</t>
  </si>
  <si>
    <t>Farms visited and proper farm management enhanced</t>
  </si>
  <si>
    <t>Conduct supervision and monitoring visits to 10 operational areas by 8 DAO's and 1 DDA</t>
  </si>
  <si>
    <t>Organize 12 monthly technical staff meeting for 18 staff</t>
  </si>
  <si>
    <t xml:space="preserve">  Staff capacity enhanced</t>
  </si>
  <si>
    <t>Organize research extension linkage committee (RELC) meeting for 50 participants</t>
  </si>
  <si>
    <t>To enhanced productivity</t>
  </si>
  <si>
    <t>Coordinate and monitor government projects and programmes (PFG, PERD, RFG, SRI) by district center for Agriculture commerce and technology (DCACT) committee</t>
  </si>
  <si>
    <t>Increase agriculture competiveness and enhance integration into domestic and international markets</t>
  </si>
  <si>
    <t>Carry out Multi Round Annual Crops and Livestock Survey(MRACLS) activities ( Publicities ,Listing , Data Collection on crops and Livestocks, Yield studies etc) in selected enumeration areas.</t>
  </si>
  <si>
    <t xml:space="preserve">Conduct 52 bi-weekly market surveys </t>
  </si>
  <si>
    <t>Capacity building of farmers enhaced</t>
  </si>
  <si>
    <t>Train 50 farmers on good Agronomic practices in mango production</t>
  </si>
  <si>
    <t xml:space="preserve">Train 100 livestock farmers in 4 zones on pest and disease management and conduct surveillance for schedulled livestock diseases and pest </t>
  </si>
  <si>
    <t>Farmers capacity enhanced</t>
  </si>
  <si>
    <t xml:space="preserve">Train 4 FBOs on packaging and marketing of Agricultural produce </t>
  </si>
  <si>
    <t>Maintenance of 10ha degraded communal land using Mango trees at Akrusu</t>
  </si>
  <si>
    <t>Rehabilitation of 10Ha degraded communal land using Cashew trees at Akotoe</t>
  </si>
  <si>
    <t>Maintenance of 10Ha oil plantation at Anyaboni</t>
  </si>
  <si>
    <t>Rehabilitation of 17 Ha degraded communal land using Oil Palm trees including 20,000 seedling Nursery at Abesre</t>
  </si>
  <si>
    <t>B.P.4 TOTAL</t>
  </si>
  <si>
    <t>B. P 5: ENVIRONMENTAL MANAGEMENT</t>
  </si>
  <si>
    <t>SP5.1: DISASTER PREVENTION AND MANAGEMENT</t>
  </si>
  <si>
    <t>Support the opeartions of DVG's in 20 disaster prone zones</t>
  </si>
  <si>
    <t xml:space="preserve">Disaster prone zones supported </t>
  </si>
  <si>
    <t>Organize anti-bushfire campaign and tree planting exercise in schools, communities etc</t>
  </si>
  <si>
    <t>Proactive planing for disaster prevention and mitigation promotion</t>
  </si>
  <si>
    <t>Organize public education on climate change and its adverse effects</t>
  </si>
  <si>
    <t>proactive planing for disaster prevention and mitigation promotion</t>
  </si>
  <si>
    <t>Train and graduate 300 fire volunteers and organise communal fire safety inspection</t>
  </si>
  <si>
    <t>Improve skills on fire safety enhaced</t>
  </si>
  <si>
    <t>BP.5 TOTAL</t>
  </si>
  <si>
    <t>Total for Environmental Management</t>
  </si>
  <si>
    <t>GRAND TOTAL</t>
  </si>
  <si>
    <t>REVENUE PERFORMANCE- ALL REVENUE SOURCES</t>
  </si>
  <si>
    <t>Composite Budget for Projects And Programs 2024</t>
  </si>
  <si>
    <t>2,739,653..23</t>
  </si>
  <si>
    <t>NB. The District Assembly’s Common Fund (CF) estimate and actuals include the MP’s Common Fund, Assembly’s CF, HIV/AIDS and Disability Fund</t>
  </si>
  <si>
    <t>EXPENDITURE PERFORMANCE (ALL DEPARTMENTS) IGF ONLY</t>
  </si>
  <si>
    <t>Expenditure</t>
  </si>
  <si>
    <t>Actual</t>
  </si>
  <si>
    <t>% age</t>
  </si>
  <si>
    <t>Performance as at August</t>
  </si>
  <si>
    <t xml:space="preserve">Compensation of Employees </t>
  </si>
  <si>
    <t xml:space="preserve">Goods and Services </t>
  </si>
  <si>
    <t xml:space="preserve">Assets </t>
  </si>
  <si>
    <t>EXPENDITURE PERFORMANCE (ALL DEPARTMENTS) ALL FUNDING SOURCES</t>
  </si>
  <si>
    <t>% Performance as at August</t>
  </si>
  <si>
    <t xml:space="preserve">% </t>
  </si>
  <si>
    <t>Budget Programme</t>
  </si>
  <si>
    <t xml:space="preserve">Budget </t>
  </si>
  <si>
    <t>Management and Administration</t>
  </si>
  <si>
    <t>Social Services Delivery</t>
  </si>
  <si>
    <t>Infrastructure Delivery and Management</t>
  </si>
  <si>
    <t>Economic Development</t>
  </si>
  <si>
    <t>Environmental Management</t>
  </si>
  <si>
    <t xml:space="preserve">Total </t>
  </si>
  <si>
    <t>To organise 60 mass meeting in 60 communities in the District (Sensitiza the community on Child trafficking, child labour, child neglect and early child education</t>
  </si>
  <si>
    <t>Engage 5 communities with child protection tool kits</t>
  </si>
  <si>
    <t>To Provide vocational skills for persons with disability</t>
  </si>
  <si>
    <t>To create awareness and sensitized persons with disability on gender based violence and its related issues</t>
  </si>
  <si>
    <t>Implementation of MP's CF Capital Projects</t>
  </si>
  <si>
    <t>Monitoring and Evaluation of  (GPSNP)</t>
  </si>
  <si>
    <t>Undertake DPCU, and 2024 AAP programmes and activities.</t>
  </si>
  <si>
    <t>Undertake M&amp;E activities and programmes for 2024</t>
  </si>
  <si>
    <t>Gezettting of 2024 Fee Fixing Resolution and Bye-Laws</t>
  </si>
  <si>
    <t>Update 2024 revenue data base</t>
  </si>
  <si>
    <t xml:space="preserve">Organize Bi-Annual Social Accountability Meetings/ Town Hall </t>
  </si>
  <si>
    <t>Stregthen Admistrative and political decentralization to enhance local economic development</t>
  </si>
  <si>
    <t>Provide support for Sub-Structures and led actiivites</t>
  </si>
  <si>
    <t>Organise all statutory meetings of the Assembly</t>
  </si>
  <si>
    <t>District Education Fund (Provide Scholarship schemes for needy pupils, especially those in deprived areas)</t>
  </si>
  <si>
    <t>Organize National  and International Celebration Days.</t>
  </si>
  <si>
    <t xml:space="preserve">Construction of 1no 6 Unit Classroom Pavilion with Office and Store at Nyoenyoem. </t>
  </si>
  <si>
    <t>Support HIV/AIDS, Malaria prevention and TB response interventions</t>
  </si>
  <si>
    <t>Organize Covid-19 Vaccination Education</t>
  </si>
  <si>
    <t>Construction of 1no. Canteen at Asesewa Government Hospital</t>
  </si>
  <si>
    <t>Construction of 2no. CHIPS Compound (Clinic) with mechanized borehole  (All SIF Counterpart funding)</t>
  </si>
  <si>
    <t>Install Street sinage</t>
  </si>
  <si>
    <t>Undertake Property embossment execise</t>
  </si>
  <si>
    <t>Registration of 2No. Assembly Lands</t>
  </si>
  <si>
    <t>Maintenance of office equipment</t>
  </si>
  <si>
    <t>To improve productivity</t>
  </si>
  <si>
    <t xml:space="preserve">Organize 2 occupational safety health, and environmental management (OSHEM) training for 50 client </t>
  </si>
  <si>
    <t>Improve health safety</t>
  </si>
  <si>
    <t>Organize 1 improved technology training in cassava processing and packaging</t>
  </si>
  <si>
    <t>Establishment of an acre maize demonstration crop in a community by 31 December 2024</t>
  </si>
  <si>
    <t>Organize a field day for 50 participants by 31st December, 2024</t>
  </si>
  <si>
    <t>Undertake 2,688 home and farm visits by 31st December 2024</t>
  </si>
  <si>
    <t>Sensitize 200 farmers in 4 zones on identification and control of Fall Army worms 31st December 2024</t>
  </si>
  <si>
    <t>Train 100 farmers in 4 zones on post-harvest management on cereals and legumes by 31st December, 2024</t>
  </si>
  <si>
    <t>Hold a one-day food demonstrtation on nutrients rich food by 31st December, 2024</t>
  </si>
  <si>
    <t>Facilitates local organization and participation in Easten Region commodities by 31st October , 2024</t>
  </si>
  <si>
    <t>Enhance Environment for Agriculture cluster service operation</t>
  </si>
  <si>
    <t>Sensitize 100 Farmers in 4 zones on prevention and Control of Bush Fires by 31st Decenber,2024</t>
  </si>
  <si>
    <t>Improve  collection and analysis of weekly market  prices of various agricultural produce at wholesale and retail level</t>
  </si>
  <si>
    <t>Enhanced technology disemination.</t>
  </si>
  <si>
    <t>Improve monitoring  and Evaluation of all projects</t>
  </si>
  <si>
    <t xml:space="preserve">Organize Public Education and Sensitization on Data Collection </t>
  </si>
  <si>
    <t>Public Education and Sensitization</t>
  </si>
  <si>
    <t>Maintenance of Official Motorbikes (GPSNP)</t>
  </si>
  <si>
    <t xml:space="preserve">Organize SPC &amp; Technical Planning meetings to approve building permits </t>
  </si>
  <si>
    <t>Prepare 2 No. Local Plans for fast developing communities</t>
  </si>
  <si>
    <t>Undertake Street Addressing Execise</t>
  </si>
  <si>
    <t>Installation of boundry pillars on Assembly Lands</t>
  </si>
  <si>
    <t>Preparation of Cadastral site plans on Assembly Land</t>
  </si>
  <si>
    <t>Projection</t>
  </si>
  <si>
    <t>Licence</t>
  </si>
  <si>
    <t>Rate</t>
  </si>
  <si>
    <t>Fees</t>
  </si>
  <si>
    <t>fines</t>
  </si>
  <si>
    <t>Basic Rates</t>
  </si>
  <si>
    <t>BUDGET PROGRAMME</t>
  </si>
  <si>
    <t>AMOUNT GH¢</t>
  </si>
  <si>
    <t>GOODS &amp; SERVICE</t>
  </si>
  <si>
    <t>CAPITAL EXPENDITURE</t>
  </si>
  <si>
    <t>Construction of 3 storey Administration block at Asesewa</t>
  </si>
  <si>
    <t>2024 ANNUAL BUDGET ESTIMATES</t>
  </si>
  <si>
    <t>APPROVED BUDGET FOR 2024</t>
  </si>
  <si>
    <t>UPPER MANYA KROBO DISTRICT ASSEMBLY   EXPENDITURE  BUDGET FOR 2024</t>
  </si>
  <si>
    <t>Procurement of Stationery</t>
  </si>
  <si>
    <t xml:space="preserve">work effectiveess and efficiency enhanced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</si>
</sst>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-* #,##0.00_-;\-* #,##0.00_-;_-* &quot;-&quot;??_-;_-@_-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 tint="4.9989318521683403E-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i/>
      <sz val="14"/>
      <color indexed="18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8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b/>
      <u/>
      <sz val="14"/>
      <color theme="1"/>
      <name val="Arial"/>
      <family val="2"/>
    </font>
    <font>
      <b/>
      <sz val="8"/>
      <color theme="1"/>
      <name val="Times New Roman"/>
      <family val="1"/>
    </font>
    <font>
      <b/>
      <sz val="8"/>
      <color rgb="FF00B0F0"/>
      <name val="Times New Roman"/>
      <family val="1"/>
    </font>
    <font>
      <b/>
      <sz val="8"/>
      <color theme="4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rgb="FF00B0F0"/>
      <name val="Times New Roman"/>
      <family val="1"/>
    </font>
    <font>
      <b/>
      <sz val="10"/>
      <color theme="8"/>
      <name val="Times New Roman"/>
      <family val="1"/>
    </font>
    <font>
      <b/>
      <sz val="9"/>
      <color rgb="FF00B0F0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8"/>
      <name val="Times New Roman"/>
      <family val="1"/>
    </font>
    <font>
      <b/>
      <sz val="10"/>
      <color theme="4" tint="-0.249977111117893"/>
      <name val="Times New Roman"/>
      <family val="1"/>
    </font>
    <font>
      <b/>
      <sz val="10"/>
      <color theme="4"/>
      <name val="Times New Roman"/>
      <family val="1"/>
    </font>
    <font>
      <sz val="8"/>
      <color theme="8"/>
      <name val="Times New Roman"/>
      <family val="1"/>
    </font>
    <font>
      <b/>
      <sz val="14"/>
      <color rgb="FF000000"/>
      <name val="Arial"/>
      <family val="2"/>
    </font>
    <font>
      <b/>
      <sz val="14"/>
      <color rgb="FF000000"/>
      <name val="Times New Roman"/>
      <family val="1"/>
    </font>
    <font>
      <sz val="18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</cellStyleXfs>
  <cellXfs count="409">
    <xf numFmtId="0" fontId="0" fillId="0" borderId="0" xfId="0"/>
    <xf numFmtId="0" fontId="3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164" fontId="6" fillId="0" borderId="2" xfId="1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164" fontId="5" fillId="0" borderId="2" xfId="1" applyFont="1" applyBorder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164" fontId="6" fillId="0" borderId="0" xfId="1" applyFont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164" fontId="0" fillId="0" borderId="0" xfId="1" applyFont="1"/>
    <xf numFmtId="0" fontId="6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164" fontId="5" fillId="3" borderId="2" xfId="1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 wrapText="1"/>
    </xf>
    <xf numFmtId="164" fontId="6" fillId="4" borderId="2" xfId="1" applyFont="1" applyFill="1" applyBorder="1" applyAlignment="1">
      <alignment vertical="center"/>
    </xf>
    <xf numFmtId="0" fontId="5" fillId="4" borderId="2" xfId="0" applyFont="1" applyFill="1" applyBorder="1" applyAlignment="1">
      <alignment horizontal="left" vertical="center" wrapText="1"/>
    </xf>
    <xf numFmtId="164" fontId="5" fillId="4" borderId="2" xfId="1" applyFont="1" applyFill="1" applyBorder="1" applyAlignment="1">
      <alignment vertical="center"/>
    </xf>
    <xf numFmtId="0" fontId="6" fillId="4" borderId="2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/>
    </xf>
    <xf numFmtId="164" fontId="6" fillId="4" borderId="5" xfId="1" applyFont="1" applyFill="1" applyBorder="1" applyAlignment="1">
      <alignment vertical="center"/>
    </xf>
    <xf numFmtId="1" fontId="5" fillId="4" borderId="2" xfId="1" applyNumberFormat="1" applyFont="1" applyFill="1" applyBorder="1" applyAlignment="1">
      <alignment vertical="center"/>
    </xf>
    <xf numFmtId="0" fontId="0" fillId="4" borderId="0" xfId="0" applyFill="1"/>
    <xf numFmtId="0" fontId="5" fillId="4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6" fillId="4" borderId="7" xfId="0" applyFont="1" applyFill="1" applyBorder="1" applyAlignment="1">
      <alignment vertical="center"/>
    </xf>
    <xf numFmtId="1" fontId="2" fillId="2" borderId="3" xfId="1" applyNumberFormat="1" applyFont="1" applyFill="1" applyBorder="1" applyAlignment="1">
      <alignment horizontal="right" vertical="center"/>
    </xf>
    <xf numFmtId="164" fontId="3" fillId="2" borderId="3" xfId="1" applyFont="1" applyFill="1" applyBorder="1" applyAlignment="1">
      <alignment horizontal="left" vertical="center"/>
    </xf>
    <xf numFmtId="164" fontId="3" fillId="0" borderId="3" xfId="1" applyFont="1" applyBorder="1" applyAlignment="1">
      <alignment horizontal="left" vertical="center"/>
    </xf>
    <xf numFmtId="164" fontId="3" fillId="0" borderId="3" xfId="1" applyFont="1" applyFill="1" applyBorder="1" applyAlignment="1">
      <alignment horizontal="left" vertical="center"/>
    </xf>
    <xf numFmtId="164" fontId="2" fillId="0" borderId="3" xfId="1" applyFont="1" applyBorder="1" applyAlignment="1">
      <alignment horizontal="left" vertical="center"/>
    </xf>
    <xf numFmtId="164" fontId="6" fillId="3" borderId="3" xfId="1" applyFont="1" applyFill="1" applyBorder="1" applyAlignment="1">
      <alignment horizontal="left" vertical="center"/>
    </xf>
    <xf numFmtId="164" fontId="2" fillId="2" borderId="3" xfId="1" applyFont="1" applyFill="1" applyBorder="1" applyAlignment="1">
      <alignment horizontal="left" vertical="center"/>
    </xf>
    <xf numFmtId="4" fontId="0" fillId="0" borderId="0" xfId="0" applyNumberFormat="1"/>
    <xf numFmtId="4" fontId="3" fillId="0" borderId="2" xfId="0" applyNumberFormat="1" applyFont="1" applyBorder="1"/>
    <xf numFmtId="4" fontId="2" fillId="0" borderId="2" xfId="0" applyNumberFormat="1" applyFont="1" applyBorder="1"/>
    <xf numFmtId="164" fontId="3" fillId="0" borderId="2" xfId="1" applyFont="1" applyBorder="1" applyAlignment="1">
      <alignment horizontal="left" vertical="center"/>
    </xf>
    <xf numFmtId="164" fontId="3" fillId="0" borderId="2" xfId="1" applyFont="1" applyFill="1" applyBorder="1" applyAlignment="1">
      <alignment horizontal="left" vertical="center"/>
    </xf>
    <xf numFmtId="164" fontId="2" fillId="0" borderId="2" xfId="1" applyFont="1" applyBorder="1" applyAlignment="1">
      <alignment horizontal="left" vertical="center"/>
    </xf>
    <xf numFmtId="164" fontId="3" fillId="2" borderId="2" xfId="1" applyFont="1" applyFill="1" applyBorder="1" applyAlignment="1">
      <alignment horizontal="left" vertical="center"/>
    </xf>
    <xf numFmtId="164" fontId="6" fillId="3" borderId="2" xfId="1" applyFont="1" applyFill="1" applyBorder="1" applyAlignment="1">
      <alignment horizontal="left" vertical="center"/>
    </xf>
    <xf numFmtId="164" fontId="2" fillId="2" borderId="2" xfId="1" applyFont="1" applyFill="1" applyBorder="1" applyAlignment="1">
      <alignment horizontal="left" vertical="center"/>
    </xf>
    <xf numFmtId="10" fontId="0" fillId="0" borderId="0" xfId="0" applyNumberFormat="1"/>
    <xf numFmtId="4" fontId="3" fillId="2" borderId="2" xfId="0" applyNumberFormat="1" applyFont="1" applyFill="1" applyBorder="1"/>
    <xf numFmtId="4" fontId="3" fillId="0" borderId="4" xfId="0" applyNumberFormat="1" applyFont="1" applyBorder="1"/>
    <xf numFmtId="0" fontId="6" fillId="0" borderId="9" xfId="0" applyFont="1" applyBorder="1" applyAlignment="1">
      <alignment vertical="center"/>
    </xf>
    <xf numFmtId="0" fontId="0" fillId="0" borderId="0" xfId="0" applyBorder="1"/>
    <xf numFmtId="164" fontId="2" fillId="2" borderId="3" xfId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/>
    <xf numFmtId="49" fontId="2" fillId="2" borderId="2" xfId="0" applyNumberFormat="1" applyFont="1" applyFill="1" applyBorder="1" applyAlignment="1">
      <alignment vertical="top"/>
    </xf>
    <xf numFmtId="0" fontId="0" fillId="2" borderId="2" xfId="0" applyFill="1" applyBorder="1"/>
    <xf numFmtId="4" fontId="0" fillId="2" borderId="2" xfId="0" applyNumberFormat="1" applyFill="1" applyBorder="1"/>
    <xf numFmtId="0" fontId="3" fillId="0" borderId="3" xfId="0" applyFont="1" applyFill="1" applyBorder="1" applyAlignment="1">
      <alignment horizontal="left" wrapText="1"/>
    </xf>
    <xf numFmtId="164" fontId="3" fillId="0" borderId="3" xfId="1" applyFont="1" applyBorder="1" applyAlignment="1">
      <alignment horizontal="left"/>
    </xf>
    <xf numFmtId="4" fontId="3" fillId="0" borderId="2" xfId="0" applyNumberFormat="1" applyFont="1" applyBorder="1" applyAlignment="1"/>
    <xf numFmtId="164" fontId="3" fillId="0" borderId="2" xfId="1" applyFont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64" fontId="3" fillId="0" borderId="8" xfId="1" applyFont="1" applyBorder="1" applyAlignment="1">
      <alignment horizontal="left"/>
    </xf>
    <xf numFmtId="43" fontId="0" fillId="0" borderId="2" xfId="0" applyNumberFormat="1" applyBorder="1" applyAlignment="1"/>
    <xf numFmtId="43" fontId="3" fillId="0" borderId="5" xfId="0" applyNumberFormat="1" applyFont="1" applyBorder="1"/>
    <xf numFmtId="43" fontId="3" fillId="0" borderId="2" xfId="0" applyNumberFormat="1" applyFont="1" applyBorder="1"/>
    <xf numFmtId="164" fontId="3" fillId="0" borderId="0" xfId="1" applyFont="1" applyBorder="1" applyAlignment="1">
      <alignment horizontal="left" vertical="center"/>
    </xf>
    <xf numFmtId="4" fontId="2" fillId="0" borderId="2" xfId="0" applyNumberFormat="1" applyFont="1" applyBorder="1" applyAlignment="1">
      <alignment wrapText="1"/>
    </xf>
    <xf numFmtId="0" fontId="0" fillId="0" borderId="0" xfId="0" applyAlignment="1">
      <alignment wrapText="1"/>
    </xf>
    <xf numFmtId="4" fontId="2" fillId="0" borderId="2" xfId="0" applyNumberFormat="1" applyFont="1" applyBorder="1" applyAlignment="1"/>
    <xf numFmtId="0" fontId="0" fillId="0" borderId="0" xfId="0" applyAlignment="1"/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164" fontId="2" fillId="0" borderId="3" xfId="1" applyFont="1" applyBorder="1" applyAlignment="1">
      <alignment horizontal="left" wrapText="1"/>
    </xf>
    <xf numFmtId="164" fontId="2" fillId="0" borderId="2" xfId="1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164" fontId="2" fillId="0" borderId="3" xfId="1" applyFont="1" applyBorder="1" applyAlignment="1">
      <alignment horizontal="left"/>
    </xf>
    <xf numFmtId="164" fontId="2" fillId="0" borderId="2" xfId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164" fontId="3" fillId="5" borderId="3" xfId="1" applyFont="1" applyFill="1" applyBorder="1" applyAlignment="1">
      <alignment horizontal="left" vertical="center"/>
    </xf>
    <xf numFmtId="43" fontId="3" fillId="5" borderId="2" xfId="0" applyNumberFormat="1" applyFont="1" applyFill="1" applyBorder="1"/>
    <xf numFmtId="164" fontId="3" fillId="5" borderId="2" xfId="1" applyFont="1" applyFill="1" applyBorder="1" applyAlignment="1">
      <alignment horizontal="left" vertical="center"/>
    </xf>
    <xf numFmtId="4" fontId="3" fillId="5" borderId="2" xfId="0" applyNumberFormat="1" applyFont="1" applyFill="1" applyBorder="1"/>
    <xf numFmtId="0" fontId="9" fillId="0" borderId="11" xfId="0" applyFont="1" applyBorder="1" applyAlignment="1">
      <alignment horizontal="center" vertical="center" wrapText="1" readingOrder="1"/>
    </xf>
    <xf numFmtId="0" fontId="9" fillId="0" borderId="11" xfId="0" applyFont="1" applyBorder="1" applyAlignment="1">
      <alignment horizontal="left" vertical="center" wrapText="1" readingOrder="1"/>
    </xf>
    <xf numFmtId="4" fontId="9" fillId="0" borderId="11" xfId="0" applyNumberFormat="1" applyFont="1" applyBorder="1" applyAlignment="1">
      <alignment horizontal="right" wrapText="1" readingOrder="1"/>
    </xf>
    <xf numFmtId="10" fontId="9" fillId="0" borderId="11" xfId="0" applyNumberFormat="1" applyFont="1" applyBorder="1" applyAlignment="1">
      <alignment horizontal="right" wrapText="1" readingOrder="1"/>
    </xf>
    <xf numFmtId="0" fontId="9" fillId="0" borderId="11" xfId="0" applyFont="1" applyBorder="1" applyAlignment="1">
      <alignment horizontal="right" wrapText="1" readingOrder="1"/>
    </xf>
    <xf numFmtId="4" fontId="10" fillId="0" borderId="11" xfId="0" applyNumberFormat="1" applyFont="1" applyBorder="1" applyAlignment="1">
      <alignment horizontal="right" wrapText="1" readingOrder="1"/>
    </xf>
    <xf numFmtId="0" fontId="9" fillId="0" borderId="11" xfId="0" applyFont="1" applyBorder="1" applyAlignment="1">
      <alignment horizontal="right" vertical="center" wrapText="1" readingOrder="1"/>
    </xf>
    <xf numFmtId="0" fontId="10" fillId="0" borderId="11" xfId="0" applyFont="1" applyBorder="1" applyAlignment="1">
      <alignment horizontal="right" vertical="center" wrapText="1" readingOrder="1"/>
    </xf>
    <xf numFmtId="2" fontId="9" fillId="0" borderId="11" xfId="0" applyNumberFormat="1" applyFont="1" applyBorder="1" applyAlignment="1">
      <alignment horizontal="right" wrapText="1" readingOrder="1"/>
    </xf>
    <xf numFmtId="0" fontId="12" fillId="0" borderId="0" xfId="0" applyFont="1"/>
    <xf numFmtId="0" fontId="13" fillId="0" borderId="0" xfId="0" applyFont="1"/>
    <xf numFmtId="164" fontId="9" fillId="0" borderId="11" xfId="1" applyFont="1" applyBorder="1" applyAlignment="1">
      <alignment horizontal="right" wrapText="1" readingOrder="1"/>
    </xf>
    <xf numFmtId="164" fontId="10" fillId="0" borderId="11" xfId="1" applyFont="1" applyBorder="1" applyAlignment="1">
      <alignment horizontal="right" wrapText="1" readingOrder="1"/>
    </xf>
    <xf numFmtId="164" fontId="9" fillId="0" borderId="11" xfId="1" applyFont="1" applyBorder="1" applyAlignment="1">
      <alignment horizontal="right" vertical="center" wrapText="1" readingOrder="1"/>
    </xf>
    <xf numFmtId="0" fontId="3" fillId="3" borderId="2" xfId="0" applyFont="1" applyFill="1" applyBorder="1" applyAlignment="1">
      <alignment horizontal="left" vertical="center"/>
    </xf>
    <xf numFmtId="0" fontId="0" fillId="3" borderId="0" xfId="0" applyFill="1"/>
    <xf numFmtId="164" fontId="0" fillId="3" borderId="0" xfId="1" applyFont="1" applyFill="1"/>
    <xf numFmtId="0" fontId="16" fillId="4" borderId="2" xfId="0" applyFont="1" applyFill="1" applyBorder="1" applyAlignment="1">
      <alignment horizontal="left" vertical="top"/>
    </xf>
    <xf numFmtId="0" fontId="16" fillId="4" borderId="2" xfId="0" applyFont="1" applyFill="1" applyBorder="1" applyAlignment="1">
      <alignment horizontal="left" vertical="top" wrapText="1"/>
    </xf>
    <xf numFmtId="4" fontId="16" fillId="4" borderId="2" xfId="0" applyNumberFormat="1" applyFont="1" applyFill="1" applyBorder="1" applyAlignment="1">
      <alignment horizontal="left" vertical="top" wrapText="1"/>
    </xf>
    <xf numFmtId="164" fontId="16" fillId="4" borderId="2" xfId="1" applyFont="1" applyFill="1" applyBorder="1" applyAlignment="1">
      <alignment horizontal="left" vertical="top" wrapText="1"/>
    </xf>
    <xf numFmtId="0" fontId="16" fillId="4" borderId="2" xfId="0" applyFont="1" applyFill="1" applyBorder="1" applyAlignment="1">
      <alignment horizontal="left" wrapText="1"/>
    </xf>
    <xf numFmtId="0" fontId="16" fillId="0" borderId="2" xfId="0" applyFont="1" applyBorder="1" applyAlignment="1">
      <alignment horizontal="left" vertical="top"/>
    </xf>
    <xf numFmtId="0" fontId="18" fillId="0" borderId="2" xfId="0" applyFont="1" applyBorder="1" applyAlignment="1">
      <alignment horizontal="left" vertical="top" wrapText="1"/>
    </xf>
    <xf numFmtId="164" fontId="19" fillId="0" borderId="2" xfId="1" applyFont="1" applyBorder="1" applyAlignment="1">
      <alignment horizontal="left" vertical="top" wrapText="1"/>
    </xf>
    <xf numFmtId="164" fontId="16" fillId="0" borderId="2" xfId="1" applyFont="1" applyBorder="1" applyAlignment="1">
      <alignment horizontal="left" vertical="top" wrapText="1"/>
    </xf>
    <xf numFmtId="0" fontId="19" fillId="0" borderId="2" xfId="0" applyFont="1" applyBorder="1" applyAlignment="1">
      <alignment horizontal="left" wrapText="1"/>
    </xf>
    <xf numFmtId="0" fontId="20" fillId="0" borderId="2" xfId="0" applyFont="1" applyBorder="1" applyAlignment="1">
      <alignment horizontal="left" vertical="top" wrapText="1"/>
    </xf>
    <xf numFmtId="164" fontId="19" fillId="0" borderId="2" xfId="1" applyFont="1" applyBorder="1" applyAlignment="1">
      <alignment horizontal="left" vertical="top"/>
    </xf>
    <xf numFmtId="0" fontId="19" fillId="0" borderId="2" xfId="0" applyFont="1" applyBorder="1" applyAlignment="1">
      <alignment horizontal="left" vertical="top"/>
    </xf>
    <xf numFmtId="0" fontId="19" fillId="0" borderId="2" xfId="0" applyFont="1" applyBorder="1" applyAlignment="1">
      <alignment horizontal="left" vertical="top" wrapText="1"/>
    </xf>
    <xf numFmtId="164" fontId="20" fillId="0" borderId="2" xfId="1" applyFont="1" applyBorder="1" applyAlignment="1">
      <alignment horizontal="left" vertical="top"/>
    </xf>
    <xf numFmtId="164" fontId="16" fillId="0" borderId="2" xfId="1" applyFont="1" applyBorder="1" applyAlignment="1">
      <alignment horizontal="left" vertical="top"/>
    </xf>
    <xf numFmtId="0" fontId="16" fillId="6" borderId="2" xfId="0" applyFont="1" applyFill="1" applyBorder="1" applyAlignment="1">
      <alignment horizontal="left" vertical="top"/>
    </xf>
    <xf numFmtId="0" fontId="16" fillId="6" borderId="2" xfId="0" applyFont="1" applyFill="1" applyBorder="1" applyAlignment="1">
      <alignment horizontal="left" vertical="top" wrapText="1"/>
    </xf>
    <xf numFmtId="164" fontId="16" fillId="6" borderId="2" xfId="1" applyFont="1" applyFill="1" applyBorder="1" applyAlignment="1">
      <alignment horizontal="left" vertical="top"/>
    </xf>
    <xf numFmtId="0" fontId="16" fillId="6" borderId="2" xfId="0" applyFont="1" applyFill="1" applyBorder="1" applyAlignment="1">
      <alignment horizontal="left"/>
    </xf>
    <xf numFmtId="0" fontId="22" fillId="0" borderId="2" xfId="0" applyFont="1" applyBorder="1" applyAlignment="1">
      <alignment horizontal="left"/>
    </xf>
    <xf numFmtId="0" fontId="22" fillId="0" borderId="2" xfId="0" applyFont="1" applyBorder="1" applyAlignment="1">
      <alignment horizontal="left" vertical="top"/>
    </xf>
    <xf numFmtId="0" fontId="23" fillId="0" borderId="2" xfId="0" applyFont="1" applyBorder="1" applyAlignment="1">
      <alignment horizontal="left" vertical="top" wrapText="1"/>
    </xf>
    <xf numFmtId="164" fontId="22" fillId="0" borderId="2" xfId="1" applyFont="1" applyBorder="1" applyAlignment="1">
      <alignment horizontal="left" vertical="top"/>
    </xf>
    <xf numFmtId="164" fontId="21" fillId="0" borderId="2" xfId="1" applyFont="1" applyBorder="1" applyAlignment="1">
      <alignment horizontal="left" vertical="top" wrapText="1"/>
    </xf>
    <xf numFmtId="164" fontId="22" fillId="0" borderId="2" xfId="1" applyFont="1" applyBorder="1" applyAlignment="1">
      <alignment horizontal="left" vertical="top" wrapText="1"/>
    </xf>
    <xf numFmtId="0" fontId="22" fillId="0" borderId="2" xfId="0" applyFont="1" applyBorder="1" applyAlignment="1">
      <alignment horizontal="left" wrapText="1"/>
    </xf>
    <xf numFmtId="0" fontId="22" fillId="0" borderId="2" xfId="0" applyFont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/>
    </xf>
    <xf numFmtId="0" fontId="21" fillId="6" borderId="2" xfId="0" applyFont="1" applyFill="1" applyBorder="1" applyAlignment="1">
      <alignment horizontal="left" vertical="top"/>
    </xf>
    <xf numFmtId="0" fontId="24" fillId="6" borderId="2" xfId="0" applyFont="1" applyFill="1" applyBorder="1" applyAlignment="1">
      <alignment horizontal="left" vertical="top" wrapText="1"/>
    </xf>
    <xf numFmtId="164" fontId="21" fillId="6" borderId="2" xfId="1" applyFont="1" applyFill="1" applyBorder="1" applyAlignment="1">
      <alignment horizontal="left" vertical="top"/>
    </xf>
    <xf numFmtId="0" fontId="21" fillId="6" borderId="2" xfId="0" applyFont="1" applyFill="1" applyBorder="1" applyAlignment="1">
      <alignment horizontal="left" wrapText="1"/>
    </xf>
    <xf numFmtId="0" fontId="25" fillId="0" borderId="2" xfId="0" applyFont="1" applyBorder="1" applyAlignment="1">
      <alignment horizontal="left" vertical="top" wrapText="1"/>
    </xf>
    <xf numFmtId="0" fontId="21" fillId="7" borderId="2" xfId="0" applyFont="1" applyFill="1" applyBorder="1" applyAlignment="1">
      <alignment horizontal="left" vertical="top"/>
    </xf>
    <xf numFmtId="0" fontId="21" fillId="7" borderId="2" xfId="0" applyFont="1" applyFill="1" applyBorder="1" applyAlignment="1">
      <alignment horizontal="left" vertical="top" wrapText="1"/>
    </xf>
    <xf numFmtId="164" fontId="21" fillId="7" borderId="2" xfId="1" applyFont="1" applyFill="1" applyBorder="1" applyAlignment="1">
      <alignment horizontal="left" vertical="top"/>
    </xf>
    <xf numFmtId="0" fontId="21" fillId="7" borderId="2" xfId="0" applyFont="1" applyFill="1" applyBorder="1" applyAlignment="1">
      <alignment horizontal="left"/>
    </xf>
    <xf numFmtId="0" fontId="17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/>
    </xf>
    <xf numFmtId="0" fontId="16" fillId="0" borderId="2" xfId="0" applyFont="1" applyBorder="1" applyAlignment="1">
      <alignment horizontal="left" wrapText="1"/>
    </xf>
    <xf numFmtId="0" fontId="16" fillId="7" borderId="2" xfId="0" applyFont="1" applyFill="1" applyBorder="1" applyAlignment="1">
      <alignment horizontal="left" vertical="top"/>
    </xf>
    <xf numFmtId="0" fontId="16" fillId="7" borderId="2" xfId="0" applyFont="1" applyFill="1" applyBorder="1" applyAlignment="1">
      <alignment horizontal="left" vertical="top" wrapText="1"/>
    </xf>
    <xf numFmtId="164" fontId="16" fillId="7" borderId="2" xfId="1" applyFont="1" applyFill="1" applyBorder="1" applyAlignment="1">
      <alignment horizontal="left" vertical="top"/>
    </xf>
    <xf numFmtId="0" fontId="16" fillId="7" borderId="2" xfId="0" applyFont="1" applyFill="1" applyBorder="1" applyAlignment="1">
      <alignment horizontal="left"/>
    </xf>
    <xf numFmtId="0" fontId="21" fillId="8" borderId="2" xfId="0" applyFont="1" applyFill="1" applyBorder="1" applyAlignment="1">
      <alignment horizontal="left" vertical="top"/>
    </xf>
    <xf numFmtId="0" fontId="21" fillId="8" borderId="2" xfId="0" applyFont="1" applyFill="1" applyBorder="1" applyAlignment="1">
      <alignment horizontal="left" vertical="top" wrapText="1"/>
    </xf>
    <xf numFmtId="164" fontId="21" fillId="8" borderId="2" xfId="1" applyFont="1" applyFill="1" applyBorder="1" applyAlignment="1">
      <alignment horizontal="left" vertical="top"/>
    </xf>
    <xf numFmtId="0" fontId="21" fillId="8" borderId="2" xfId="0" applyFont="1" applyFill="1" applyBorder="1" applyAlignment="1">
      <alignment horizontal="left" wrapText="1"/>
    </xf>
    <xf numFmtId="0" fontId="28" fillId="0" borderId="2" xfId="0" applyFont="1" applyBorder="1" applyAlignment="1">
      <alignment horizontal="left" vertical="top"/>
    </xf>
    <xf numFmtId="0" fontId="28" fillId="0" borderId="2" xfId="0" applyFont="1" applyBorder="1" applyAlignment="1">
      <alignment horizontal="left" vertical="top" wrapText="1"/>
    </xf>
    <xf numFmtId="164" fontId="28" fillId="0" borderId="2" xfId="1" applyFont="1" applyBorder="1" applyAlignment="1">
      <alignment horizontal="left" vertical="top"/>
    </xf>
    <xf numFmtId="164" fontId="28" fillId="0" borderId="2" xfId="1" applyFont="1" applyBorder="1" applyAlignment="1">
      <alignment horizontal="left" vertical="top" wrapText="1"/>
    </xf>
    <xf numFmtId="0" fontId="28" fillId="0" borderId="2" xfId="0" applyFont="1" applyBorder="1" applyAlignment="1">
      <alignment horizontal="left" wrapText="1"/>
    </xf>
    <xf numFmtId="0" fontId="29" fillId="7" borderId="2" xfId="0" applyFont="1" applyFill="1" applyBorder="1" applyAlignment="1">
      <alignment horizontal="left" vertical="top"/>
    </xf>
    <xf numFmtId="0" fontId="29" fillId="7" borderId="2" xfId="0" applyFont="1" applyFill="1" applyBorder="1" applyAlignment="1">
      <alignment horizontal="left" vertical="top" wrapText="1"/>
    </xf>
    <xf numFmtId="164" fontId="29" fillId="7" borderId="2" xfId="1" applyFont="1" applyFill="1" applyBorder="1" applyAlignment="1">
      <alignment horizontal="left" vertical="top"/>
    </xf>
    <xf numFmtId="0" fontId="29" fillId="7" borderId="2" xfId="0" applyFont="1" applyFill="1" applyBorder="1" applyAlignment="1">
      <alignment horizontal="left"/>
    </xf>
    <xf numFmtId="0" fontId="28" fillId="3" borderId="2" xfId="0" applyFont="1" applyFill="1" applyBorder="1" applyAlignment="1">
      <alignment horizontal="left" wrapText="1"/>
    </xf>
    <xf numFmtId="0" fontId="16" fillId="8" borderId="2" xfId="0" applyFont="1" applyFill="1" applyBorder="1" applyAlignment="1">
      <alignment horizontal="left" vertical="top"/>
    </xf>
    <xf numFmtId="0" fontId="16" fillId="8" borderId="2" xfId="0" applyFont="1" applyFill="1" applyBorder="1" applyAlignment="1">
      <alignment horizontal="left" vertical="top" wrapText="1"/>
    </xf>
    <xf numFmtId="164" fontId="16" fillId="8" borderId="2" xfId="1" applyFont="1" applyFill="1" applyBorder="1" applyAlignment="1">
      <alignment horizontal="left" vertical="top"/>
    </xf>
    <xf numFmtId="0" fontId="16" fillId="8" borderId="2" xfId="0" applyFont="1" applyFill="1" applyBorder="1" applyAlignment="1">
      <alignment horizontal="left" wrapText="1"/>
    </xf>
    <xf numFmtId="0" fontId="21" fillId="0" borderId="2" xfId="0" applyFont="1" applyBorder="1" applyAlignment="1">
      <alignment horizontal="left" wrapText="1"/>
    </xf>
    <xf numFmtId="164" fontId="21" fillId="7" borderId="2" xfId="1" applyFont="1" applyFill="1" applyBorder="1" applyAlignment="1">
      <alignment horizontal="left" vertical="top" wrapText="1"/>
    </xf>
    <xf numFmtId="164" fontId="22" fillId="3" borderId="2" xfId="1" applyFont="1" applyFill="1" applyBorder="1" applyAlignment="1">
      <alignment horizontal="left" vertical="top"/>
    </xf>
    <xf numFmtId="164" fontId="16" fillId="7" borderId="2" xfId="1" applyFont="1" applyFill="1" applyBorder="1" applyAlignment="1">
      <alignment horizontal="left" vertical="top" wrapText="1"/>
    </xf>
    <xf numFmtId="0" fontId="19" fillId="3" borderId="2" xfId="0" applyFont="1" applyFill="1" applyBorder="1" applyAlignment="1">
      <alignment horizontal="left" vertical="top" wrapText="1"/>
    </xf>
    <xf numFmtId="0" fontId="19" fillId="3" borderId="2" xfId="0" applyFont="1" applyFill="1" applyBorder="1" applyAlignment="1">
      <alignment horizontal="left" wrapText="1"/>
    </xf>
    <xf numFmtId="0" fontId="21" fillId="8" borderId="2" xfId="0" applyFont="1" applyFill="1" applyBorder="1" applyAlignment="1">
      <alignment horizontal="left"/>
    </xf>
    <xf numFmtId="0" fontId="21" fillId="9" borderId="2" xfId="0" applyFont="1" applyFill="1" applyBorder="1" applyAlignment="1">
      <alignment horizontal="left" vertical="top"/>
    </xf>
    <xf numFmtId="4" fontId="21" fillId="9" borderId="2" xfId="0" applyNumberFormat="1" applyFont="1" applyFill="1" applyBorder="1" applyAlignment="1">
      <alignment horizontal="left" vertical="top"/>
    </xf>
    <xf numFmtId="0" fontId="21" fillId="9" borderId="2" xfId="0" applyFont="1" applyFill="1" applyBorder="1" applyAlignment="1">
      <alignment horizontal="left"/>
    </xf>
    <xf numFmtId="164" fontId="9" fillId="0" borderId="15" xfId="1" applyFont="1" applyBorder="1" applyAlignment="1">
      <alignment horizontal="left" wrapText="1" readingOrder="1"/>
    </xf>
    <xf numFmtId="164" fontId="6" fillId="0" borderId="15" xfId="1" applyFont="1" applyBorder="1" applyAlignment="1">
      <alignment wrapText="1"/>
    </xf>
    <xf numFmtId="10" fontId="9" fillId="0" borderId="11" xfId="0" applyNumberFormat="1" applyFont="1" applyBorder="1" applyAlignment="1">
      <alignment horizontal="center" vertical="center" wrapText="1" readingOrder="1"/>
    </xf>
    <xf numFmtId="10" fontId="10" fillId="0" borderId="11" xfId="0" applyNumberFormat="1" applyFont="1" applyBorder="1" applyAlignment="1">
      <alignment horizontal="right" wrapText="1" readingOrder="1"/>
    </xf>
    <xf numFmtId="10" fontId="11" fillId="0" borderId="11" xfId="0" applyNumberFormat="1" applyFont="1" applyBorder="1" applyAlignment="1">
      <alignment horizontal="right" wrapText="1"/>
    </xf>
    <xf numFmtId="10" fontId="12" fillId="0" borderId="0" xfId="0" applyNumberFormat="1" applyFont="1"/>
    <xf numFmtId="10" fontId="9" fillId="0" borderId="15" xfId="1" applyNumberFormat="1" applyFont="1" applyBorder="1" applyAlignment="1">
      <alignment horizontal="right" wrapText="1" readingOrder="1"/>
    </xf>
    <xf numFmtId="10" fontId="6" fillId="0" borderId="15" xfId="1" applyNumberFormat="1" applyFont="1" applyBorder="1" applyAlignment="1">
      <alignment wrapText="1"/>
    </xf>
    <xf numFmtId="10" fontId="10" fillId="0" borderId="15" xfId="1" applyNumberFormat="1" applyFont="1" applyBorder="1" applyAlignment="1">
      <alignment horizontal="right" wrapText="1" readingOrder="1"/>
    </xf>
    <xf numFmtId="164" fontId="9" fillId="0" borderId="16" xfId="1" applyFont="1" applyBorder="1" applyAlignment="1">
      <alignment horizontal="left" wrapText="1" readingOrder="1"/>
    </xf>
    <xf numFmtId="164" fontId="6" fillId="0" borderId="18" xfId="1" applyFont="1" applyBorder="1" applyAlignment="1">
      <alignment wrapText="1"/>
    </xf>
    <xf numFmtId="164" fontId="9" fillId="0" borderId="18" xfId="1" applyFont="1" applyBorder="1" applyAlignment="1">
      <alignment horizontal="left" wrapText="1" readingOrder="1"/>
    </xf>
    <xf numFmtId="0" fontId="35" fillId="0" borderId="15" xfId="0" applyFont="1" applyBorder="1" applyAlignment="1">
      <alignment horizontal="center" wrapText="1" readingOrder="1"/>
    </xf>
    <xf numFmtId="0" fontId="10" fillId="0" borderId="15" xfId="0" applyFont="1" applyBorder="1" applyAlignment="1">
      <alignment horizontal="center" wrapText="1" readingOrder="1"/>
    </xf>
    <xf numFmtId="10" fontId="10" fillId="0" borderId="15" xfId="0" applyNumberFormat="1" applyFont="1" applyBorder="1" applyAlignment="1">
      <alignment horizontal="center" wrapText="1" readingOrder="1"/>
    </xf>
    <xf numFmtId="0" fontId="35" fillId="0" borderId="15" xfId="0" applyFont="1" applyBorder="1" applyAlignment="1">
      <alignment horizontal="left" wrapText="1" readingOrder="1"/>
    </xf>
    <xf numFmtId="0" fontId="10" fillId="0" borderId="15" xfId="0" applyFont="1" applyBorder="1" applyAlignment="1">
      <alignment horizontal="left" wrapText="1" readingOrder="1"/>
    </xf>
    <xf numFmtId="43" fontId="9" fillId="0" borderId="15" xfId="0" applyNumberFormat="1" applyFont="1" applyBorder="1" applyAlignment="1">
      <alignment horizontal="right" wrapText="1" readingOrder="1"/>
    </xf>
    <xf numFmtId="43" fontId="9" fillId="0" borderId="11" xfId="1" applyNumberFormat="1" applyFont="1" applyBorder="1" applyAlignment="1">
      <alignment horizontal="right" wrapText="1" readingOrder="1"/>
    </xf>
    <xf numFmtId="43" fontId="9" fillId="0" borderId="15" xfId="1" applyNumberFormat="1" applyFont="1" applyBorder="1" applyAlignment="1">
      <alignment horizontal="right" wrapText="1" readingOrder="1"/>
    </xf>
    <xf numFmtId="43" fontId="6" fillId="0" borderId="15" xfId="1" applyNumberFormat="1" applyFont="1" applyBorder="1" applyAlignment="1">
      <alignment horizontal="right" wrapText="1"/>
    </xf>
    <xf numFmtId="43" fontId="5" fillId="0" borderId="15" xfId="0" applyNumberFormat="1" applyFont="1" applyBorder="1" applyAlignment="1">
      <alignment horizontal="right" wrapText="1"/>
    </xf>
    <xf numFmtId="43" fontId="5" fillId="0" borderId="15" xfId="1" applyNumberFormat="1" applyFont="1" applyBorder="1" applyAlignment="1">
      <alignment horizontal="right" wrapText="1"/>
    </xf>
    <xf numFmtId="10" fontId="35" fillId="0" borderId="21" xfId="0" applyNumberFormat="1" applyFont="1" applyBorder="1" applyAlignment="1">
      <alignment horizontal="center" wrapText="1" readingOrder="1"/>
    </xf>
    <xf numFmtId="10" fontId="35" fillId="0" borderId="22" xfId="0" applyNumberFormat="1" applyFont="1" applyBorder="1" applyAlignment="1">
      <alignment horizontal="center" wrapText="1" readingOrder="1"/>
    </xf>
    <xf numFmtId="4" fontId="9" fillId="0" borderId="15" xfId="0" applyNumberFormat="1" applyFont="1" applyBorder="1" applyAlignment="1">
      <alignment horizontal="left" wrapText="1" readingOrder="1"/>
    </xf>
    <xf numFmtId="4" fontId="10" fillId="0" borderId="15" xfId="0" applyNumberFormat="1" applyFont="1" applyBorder="1" applyAlignment="1">
      <alignment horizontal="left" wrapText="1" readingOrder="1"/>
    </xf>
    <xf numFmtId="164" fontId="10" fillId="0" borderId="15" xfId="1" applyFont="1" applyBorder="1" applyAlignment="1">
      <alignment horizontal="left" wrapText="1" readingOrder="1"/>
    </xf>
    <xf numFmtId="10" fontId="5" fillId="0" borderId="15" xfId="1" applyNumberFormat="1" applyFont="1" applyBorder="1" applyAlignment="1">
      <alignment wrapText="1"/>
    </xf>
    <xf numFmtId="0" fontId="35" fillId="0" borderId="21" xfId="0" applyFont="1" applyBorder="1" applyAlignment="1">
      <alignment horizontal="center" wrapText="1" readingOrder="1"/>
    </xf>
    <xf numFmtId="0" fontId="35" fillId="0" borderId="22" xfId="0" applyFont="1" applyBorder="1" applyAlignment="1">
      <alignment horizontal="center" wrapText="1" readingOrder="1"/>
    </xf>
    <xf numFmtId="4" fontId="9" fillId="0" borderId="15" xfId="0" applyNumberFormat="1" applyFont="1" applyFill="1" applyBorder="1" applyAlignment="1">
      <alignment horizontal="right" wrapText="1" readingOrder="1"/>
    </xf>
    <xf numFmtId="164" fontId="10" fillId="0" borderId="16" xfId="1" applyFont="1" applyBorder="1" applyAlignment="1">
      <alignment horizontal="left" wrapText="1" readingOrder="1"/>
    </xf>
    <xf numFmtId="4" fontId="2" fillId="0" borderId="15" xfId="0" applyNumberFormat="1" applyFont="1" applyBorder="1" applyAlignment="1">
      <alignment horizontal="right"/>
    </xf>
    <xf numFmtId="164" fontId="10" fillId="0" borderId="18" xfId="1" applyFont="1" applyBorder="1" applyAlignment="1">
      <alignment horizontal="left" wrapText="1" readingOrder="1"/>
    </xf>
    <xf numFmtId="0" fontId="37" fillId="0" borderId="11" xfId="0" applyFont="1" applyBorder="1" applyAlignment="1">
      <alignment horizontal="left" vertical="center" wrapText="1" readingOrder="1"/>
    </xf>
    <xf numFmtId="0" fontId="34" fillId="0" borderId="11" xfId="0" applyFont="1" applyBorder="1" applyAlignment="1">
      <alignment horizontal="left" vertical="center" wrapText="1" readingOrder="1"/>
    </xf>
    <xf numFmtId="0" fontId="38" fillId="0" borderId="11" xfId="0" applyFont="1" applyBorder="1" applyAlignment="1">
      <alignment horizontal="left" vertical="center" wrapText="1" readingOrder="1"/>
    </xf>
    <xf numFmtId="164" fontId="36" fillId="0" borderId="11" xfId="1" applyFont="1" applyBorder="1" applyAlignment="1">
      <alignment vertical="top" wrapText="1"/>
    </xf>
    <xf numFmtId="164" fontId="23" fillId="0" borderId="2" xfId="1" applyFont="1" applyBorder="1" applyAlignment="1">
      <alignment horizontal="left" vertical="top"/>
    </xf>
    <xf numFmtId="0" fontId="19" fillId="3" borderId="2" xfId="0" applyFont="1" applyFill="1" applyBorder="1" applyAlignment="1">
      <alignment horizontal="left" vertical="top"/>
    </xf>
    <xf numFmtId="164" fontId="19" fillId="3" borderId="2" xfId="1" applyFont="1" applyFill="1" applyBorder="1" applyAlignment="1">
      <alignment horizontal="left" vertical="top"/>
    </xf>
    <xf numFmtId="164" fontId="19" fillId="3" borderId="2" xfId="1" applyFont="1" applyFill="1" applyBorder="1" applyAlignment="1">
      <alignment horizontal="left" vertical="top" wrapText="1"/>
    </xf>
    <xf numFmtId="0" fontId="22" fillId="3" borderId="2" xfId="0" applyFont="1" applyFill="1" applyBorder="1" applyAlignment="1">
      <alignment horizontal="left" vertical="top"/>
    </xf>
    <xf numFmtId="0" fontId="22" fillId="3" borderId="2" xfId="0" applyFont="1" applyFill="1" applyBorder="1" applyAlignment="1">
      <alignment horizontal="left" vertical="top" wrapText="1"/>
    </xf>
    <xf numFmtId="164" fontId="22" fillId="3" borderId="2" xfId="1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center" wrapText="1"/>
    </xf>
    <xf numFmtId="164" fontId="3" fillId="3" borderId="3" xfId="1" applyFont="1" applyFill="1" applyBorder="1" applyAlignment="1">
      <alignment horizontal="left" vertical="center"/>
    </xf>
    <xf numFmtId="4" fontId="3" fillId="3" borderId="2" xfId="0" applyNumberFormat="1" applyFont="1" applyFill="1" applyBorder="1"/>
    <xf numFmtId="164" fontId="3" fillId="3" borderId="2" xfId="1" applyFont="1" applyFill="1" applyBorder="1" applyAlignment="1">
      <alignment horizontal="left" vertical="center"/>
    </xf>
    <xf numFmtId="164" fontId="29" fillId="10" borderId="2" xfId="1" applyFont="1" applyFill="1" applyBorder="1" applyAlignment="1">
      <alignment horizontal="left" vertical="top"/>
    </xf>
    <xf numFmtId="164" fontId="0" fillId="0" borderId="0" xfId="0" applyNumberFormat="1"/>
    <xf numFmtId="164" fontId="13" fillId="0" borderId="0" xfId="0" applyNumberFormat="1" applyFont="1" applyAlignment="1">
      <alignment horizontal="right"/>
    </xf>
    <xf numFmtId="0" fontId="10" fillId="0" borderId="11" xfId="0" applyFont="1" applyBorder="1" applyAlignment="1">
      <alignment horizontal="center" vertical="center" wrapText="1" readingOrder="1"/>
    </xf>
    <xf numFmtId="0" fontId="10" fillId="0" borderId="11" xfId="0" applyFont="1" applyBorder="1" applyAlignment="1">
      <alignment horizontal="left" vertical="center" wrapText="1" readingOrder="1"/>
    </xf>
    <xf numFmtId="164" fontId="10" fillId="0" borderId="11" xfId="1" applyFont="1" applyBorder="1" applyAlignment="1">
      <alignment horizontal="right" vertical="center" wrapText="1" readingOrder="1"/>
    </xf>
    <xf numFmtId="0" fontId="10" fillId="0" borderId="12" xfId="0" applyFont="1" applyBorder="1" applyAlignment="1">
      <alignment horizontal="left" wrapText="1" readingOrder="1"/>
    </xf>
    <xf numFmtId="164" fontId="9" fillId="0" borderId="14" xfId="1" applyFont="1" applyBorder="1" applyAlignment="1">
      <alignment horizontal="right" vertical="center" wrapText="1" readingOrder="1"/>
    </xf>
    <xf numFmtId="164" fontId="10" fillId="0" borderId="14" xfId="1" applyFont="1" applyBorder="1" applyAlignment="1">
      <alignment horizontal="right" vertical="center" wrapText="1" readingOrder="1"/>
    </xf>
    <xf numFmtId="0" fontId="10" fillId="0" borderId="24" xfId="0" applyFont="1" applyBorder="1" applyAlignment="1">
      <alignment horizontal="center" vertical="center" wrapText="1" readingOrder="1"/>
    </xf>
    <xf numFmtId="0" fontId="10" fillId="0" borderId="12" xfId="0" applyFont="1" applyBorder="1" applyAlignment="1">
      <alignment horizontal="left" vertical="center" wrapText="1" readingOrder="1"/>
    </xf>
    <xf numFmtId="4" fontId="9" fillId="0" borderId="14" xfId="0" applyNumberFormat="1" applyFont="1" applyBorder="1" applyAlignment="1">
      <alignment horizontal="right" wrapText="1" readingOrder="1"/>
    </xf>
    <xf numFmtId="4" fontId="9" fillId="0" borderId="24" xfId="0" applyNumberFormat="1" applyFont="1" applyBorder="1" applyAlignment="1">
      <alignment horizontal="right" wrapText="1" readingOrder="1"/>
    </xf>
    <xf numFmtId="4" fontId="9" fillId="0" borderId="25" xfId="0" applyNumberFormat="1" applyFont="1" applyBorder="1" applyAlignment="1">
      <alignment horizontal="right" wrapText="1" readingOrder="1"/>
    </xf>
    <xf numFmtId="4" fontId="9" fillId="0" borderId="2" xfId="0" applyNumberFormat="1" applyFont="1" applyBorder="1" applyAlignment="1">
      <alignment horizontal="right" wrapText="1" readingOrder="1"/>
    </xf>
    <xf numFmtId="43" fontId="9" fillId="0" borderId="2" xfId="1" applyNumberFormat="1" applyFont="1" applyBorder="1" applyAlignment="1">
      <alignment horizontal="right" wrapText="1" readingOrder="1"/>
    </xf>
    <xf numFmtId="43" fontId="9" fillId="0" borderId="8" xfId="1" applyNumberFormat="1" applyFont="1" applyBorder="1" applyAlignment="1">
      <alignment horizontal="right" wrapText="1" readingOrder="1"/>
    </xf>
    <xf numFmtId="43" fontId="6" fillId="0" borderId="26" xfId="1" applyNumberFormat="1" applyFont="1" applyBorder="1" applyAlignment="1">
      <alignment horizontal="right" wrapText="1"/>
    </xf>
    <xf numFmtId="43" fontId="6" fillId="0" borderId="27" xfId="1" applyNumberFormat="1" applyFont="1" applyBorder="1" applyAlignment="1">
      <alignment horizontal="right" wrapText="1"/>
    </xf>
    <xf numFmtId="43" fontId="5" fillId="0" borderId="5" xfId="1" applyNumberFormat="1" applyFont="1" applyBorder="1" applyAlignment="1">
      <alignment horizontal="right" wrapText="1"/>
    </xf>
    <xf numFmtId="43" fontId="5" fillId="0" borderId="28" xfId="1" applyNumberFormat="1" applyFont="1" applyBorder="1" applyAlignment="1">
      <alignment horizontal="right" wrapText="1"/>
    </xf>
    <xf numFmtId="43" fontId="6" fillId="0" borderId="2" xfId="1" applyNumberFormat="1" applyFont="1" applyBorder="1" applyAlignment="1">
      <alignment horizontal="right" wrapText="1"/>
    </xf>
    <xf numFmtId="43" fontId="6" fillId="0" borderId="8" xfId="1" applyNumberFormat="1" applyFont="1" applyBorder="1" applyAlignment="1">
      <alignment horizontal="right" wrapText="1"/>
    </xf>
    <xf numFmtId="164" fontId="6" fillId="0" borderId="11" xfId="1" applyFont="1" applyBorder="1" applyAlignment="1">
      <alignment vertical="top" wrapText="1"/>
    </xf>
    <xf numFmtId="164" fontId="9" fillId="0" borderId="11" xfId="1" applyFont="1" applyBorder="1" applyAlignment="1">
      <alignment horizontal="left" vertical="center" wrapText="1" readingOrder="1"/>
    </xf>
    <xf numFmtId="164" fontId="10" fillId="0" borderId="11" xfId="1" applyFont="1" applyBorder="1" applyAlignment="1">
      <alignment horizontal="left" vertical="center" wrapText="1" readingOrder="1"/>
    </xf>
    <xf numFmtId="0" fontId="39" fillId="0" borderId="0" xfId="0" applyFont="1"/>
    <xf numFmtId="164" fontId="39" fillId="0" borderId="0" xfId="1" applyFont="1"/>
    <xf numFmtId="0" fontId="39" fillId="4" borderId="29" xfId="0" applyFont="1" applyFill="1" applyBorder="1" applyAlignment="1">
      <alignment wrapText="1"/>
    </xf>
    <xf numFmtId="164" fontId="2" fillId="4" borderId="4" xfId="1" applyFont="1" applyFill="1" applyBorder="1" applyAlignment="1">
      <alignment wrapText="1"/>
    </xf>
    <xf numFmtId="0" fontId="40" fillId="0" borderId="30" xfId="0" applyFont="1" applyBorder="1"/>
    <xf numFmtId="164" fontId="2" fillId="0" borderId="6" xfId="1" applyFont="1" applyBorder="1" applyAlignment="1">
      <alignment horizontal="center"/>
    </xf>
    <xf numFmtId="0" fontId="40" fillId="3" borderId="9" xfId="0" applyFont="1" applyFill="1" applyBorder="1" applyAlignment="1">
      <alignment wrapText="1"/>
    </xf>
    <xf numFmtId="164" fontId="3" fillId="3" borderId="6" xfId="1" applyFont="1" applyFill="1" applyBorder="1" applyAlignment="1">
      <alignment wrapText="1"/>
    </xf>
    <xf numFmtId="0" fontId="39" fillId="0" borderId="9" xfId="0" applyFont="1" applyBorder="1"/>
    <xf numFmtId="164" fontId="2" fillId="0" borderId="6" xfId="1" applyFont="1" applyBorder="1"/>
    <xf numFmtId="0" fontId="40" fillId="0" borderId="9" xfId="0" applyFont="1" applyBorder="1"/>
    <xf numFmtId="164" fontId="3" fillId="0" borderId="6" xfId="1" applyFont="1" applyBorder="1"/>
    <xf numFmtId="0" fontId="39" fillId="4" borderId="9" xfId="0" applyFont="1" applyFill="1" applyBorder="1"/>
    <xf numFmtId="164" fontId="3" fillId="4" borderId="6" xfId="1" applyFont="1" applyFill="1" applyBorder="1"/>
    <xf numFmtId="0" fontId="39" fillId="4" borderId="9" xfId="0" applyFont="1" applyFill="1" applyBorder="1" applyAlignment="1">
      <alignment wrapText="1"/>
    </xf>
    <xf numFmtId="0" fontId="40" fillId="0" borderId="9" xfId="0" applyFont="1" applyBorder="1" applyAlignment="1">
      <alignment wrapText="1"/>
    </xf>
    <xf numFmtId="164" fontId="3" fillId="3" borderId="6" xfId="1" applyFont="1" applyFill="1" applyBorder="1"/>
    <xf numFmtId="164" fontId="2" fillId="3" borderId="6" xfId="1" applyFont="1" applyFill="1" applyBorder="1"/>
    <xf numFmtId="164" fontId="3" fillId="0" borderId="6" xfId="1" applyFont="1" applyFill="1" applyBorder="1"/>
    <xf numFmtId="164" fontId="6" fillId="3" borderId="6" xfId="1" applyFont="1" applyFill="1" applyBorder="1"/>
    <xf numFmtId="0" fontId="39" fillId="0" borderId="9" xfId="0" applyFont="1" applyBorder="1" applyAlignment="1">
      <alignment wrapText="1"/>
    </xf>
    <xf numFmtId="164" fontId="5" fillId="0" borderId="6" xfId="1" applyFont="1" applyFill="1" applyBorder="1"/>
    <xf numFmtId="164" fontId="6" fillId="0" borderId="6" xfId="1" applyFont="1" applyFill="1" applyBorder="1"/>
    <xf numFmtId="0" fontId="39" fillId="4" borderId="10" xfId="0" applyFont="1" applyFill="1" applyBorder="1" applyAlignment="1">
      <alignment wrapText="1"/>
    </xf>
    <xf numFmtId="164" fontId="2" fillId="4" borderId="7" xfId="1" applyFont="1" applyFill="1" applyBorder="1"/>
    <xf numFmtId="0" fontId="19" fillId="11" borderId="2" xfId="0" applyFont="1" applyFill="1" applyBorder="1" applyAlignment="1">
      <alignment horizontal="left" vertical="top"/>
    </xf>
    <xf numFmtId="0" fontId="19" fillId="11" borderId="2" xfId="0" applyFont="1" applyFill="1" applyBorder="1" applyAlignment="1">
      <alignment horizontal="left" vertical="top" wrapText="1"/>
    </xf>
    <xf numFmtId="164" fontId="19" fillId="11" borderId="2" xfId="1" applyFont="1" applyFill="1" applyBorder="1" applyAlignment="1">
      <alignment horizontal="left" vertical="top"/>
    </xf>
    <xf numFmtId="164" fontId="19" fillId="11" borderId="2" xfId="1" applyFont="1" applyFill="1" applyBorder="1" applyAlignment="1">
      <alignment horizontal="left" vertical="top" wrapText="1"/>
    </xf>
    <xf numFmtId="0" fontId="19" fillId="5" borderId="2" xfId="0" applyFont="1" applyFill="1" applyBorder="1" applyAlignment="1">
      <alignment horizontal="left" vertical="top"/>
    </xf>
    <xf numFmtId="0" fontId="19" fillId="5" borderId="2" xfId="0" applyFont="1" applyFill="1" applyBorder="1" applyAlignment="1">
      <alignment horizontal="left" vertical="top" wrapText="1"/>
    </xf>
    <xf numFmtId="164" fontId="19" fillId="5" borderId="2" xfId="1" applyFont="1" applyFill="1" applyBorder="1" applyAlignment="1">
      <alignment horizontal="left" vertical="top"/>
    </xf>
    <xf numFmtId="164" fontId="19" fillId="5" borderId="2" xfId="1" applyFont="1" applyFill="1" applyBorder="1" applyAlignment="1">
      <alignment horizontal="left" vertical="top" wrapText="1"/>
    </xf>
    <xf numFmtId="0" fontId="19" fillId="5" borderId="2" xfId="0" applyFont="1" applyFill="1" applyBorder="1" applyAlignment="1">
      <alignment horizontal="left" wrapText="1"/>
    </xf>
    <xf numFmtId="0" fontId="22" fillId="5" borderId="2" xfId="0" applyFont="1" applyFill="1" applyBorder="1" applyAlignment="1">
      <alignment horizontal="left" vertical="top"/>
    </xf>
    <xf numFmtId="0" fontId="23" fillId="5" borderId="2" xfId="0" applyFont="1" applyFill="1" applyBorder="1" applyAlignment="1">
      <alignment horizontal="left" vertical="top" wrapText="1"/>
    </xf>
    <xf numFmtId="164" fontId="22" fillId="5" borderId="2" xfId="1" applyFont="1" applyFill="1" applyBorder="1" applyAlignment="1">
      <alignment horizontal="left" vertical="top"/>
    </xf>
    <xf numFmtId="164" fontId="21" fillId="5" borderId="2" xfId="1" applyFont="1" applyFill="1" applyBorder="1" applyAlignment="1">
      <alignment horizontal="left" vertical="top" wrapText="1"/>
    </xf>
    <xf numFmtId="164" fontId="22" fillId="5" borderId="2" xfId="1" applyFont="1" applyFill="1" applyBorder="1" applyAlignment="1">
      <alignment horizontal="left" vertical="top" wrapText="1"/>
    </xf>
    <xf numFmtId="0" fontId="22" fillId="5" borderId="2" xfId="0" applyFont="1" applyFill="1" applyBorder="1" applyAlignment="1">
      <alignment horizontal="left" wrapText="1"/>
    </xf>
    <xf numFmtId="0" fontId="22" fillId="11" borderId="2" xfId="0" applyFont="1" applyFill="1" applyBorder="1" applyAlignment="1">
      <alignment horizontal="left" vertical="top"/>
    </xf>
    <xf numFmtId="0" fontId="22" fillId="11" borderId="2" xfId="0" applyFont="1" applyFill="1" applyBorder="1" applyAlignment="1">
      <alignment horizontal="left" vertical="top" wrapText="1"/>
    </xf>
    <xf numFmtId="164" fontId="22" fillId="11" borderId="2" xfId="1" applyFont="1" applyFill="1" applyBorder="1" applyAlignment="1">
      <alignment horizontal="left" vertical="top"/>
    </xf>
    <xf numFmtId="164" fontId="22" fillId="11" borderId="2" xfId="1" applyFont="1" applyFill="1" applyBorder="1" applyAlignment="1">
      <alignment horizontal="left" vertical="top" wrapText="1"/>
    </xf>
    <xf numFmtId="0" fontId="22" fillId="11" borderId="2" xfId="0" applyFont="1" applyFill="1" applyBorder="1" applyAlignment="1">
      <alignment horizontal="left" wrapText="1"/>
    </xf>
    <xf numFmtId="0" fontId="22" fillId="12" borderId="2" xfId="0" applyFont="1" applyFill="1" applyBorder="1" applyAlignment="1">
      <alignment horizontal="left" vertical="top"/>
    </xf>
    <xf numFmtId="0" fontId="22" fillId="12" borderId="2" xfId="0" applyFont="1" applyFill="1" applyBorder="1" applyAlignment="1">
      <alignment horizontal="left" vertical="top" wrapText="1"/>
    </xf>
    <xf numFmtId="164" fontId="22" fillId="12" borderId="2" xfId="1" applyFont="1" applyFill="1" applyBorder="1" applyAlignment="1">
      <alignment horizontal="left" vertical="top"/>
    </xf>
    <xf numFmtId="164" fontId="22" fillId="12" borderId="2" xfId="1" applyFont="1" applyFill="1" applyBorder="1" applyAlignment="1">
      <alignment horizontal="left" vertical="top" wrapText="1"/>
    </xf>
    <xf numFmtId="0" fontId="22" fillId="12" borderId="2" xfId="0" applyFont="1" applyFill="1" applyBorder="1" applyAlignment="1">
      <alignment horizontal="left" wrapText="1"/>
    </xf>
    <xf numFmtId="0" fontId="22" fillId="12" borderId="20" xfId="0" applyFont="1" applyFill="1" applyBorder="1" applyAlignment="1">
      <alignment horizontal="left" vertical="top" wrapText="1"/>
    </xf>
    <xf numFmtId="0" fontId="28" fillId="12" borderId="2" xfId="0" applyFont="1" applyFill="1" applyBorder="1" applyAlignment="1">
      <alignment horizontal="left" vertical="top"/>
    </xf>
    <xf numFmtId="0" fontId="28" fillId="12" borderId="2" xfId="0" applyFont="1" applyFill="1" applyBorder="1" applyAlignment="1">
      <alignment horizontal="left" vertical="top" wrapText="1"/>
    </xf>
    <xf numFmtId="164" fontId="28" fillId="12" borderId="2" xfId="1" applyFont="1" applyFill="1" applyBorder="1" applyAlignment="1">
      <alignment horizontal="left" vertical="top"/>
    </xf>
    <xf numFmtId="164" fontId="28" fillId="12" borderId="2" xfId="1" applyFont="1" applyFill="1" applyBorder="1" applyAlignment="1">
      <alignment horizontal="left" vertical="top" wrapText="1"/>
    </xf>
    <xf numFmtId="0" fontId="22" fillId="5" borderId="2" xfId="0" applyFont="1" applyFill="1" applyBorder="1" applyAlignment="1">
      <alignment horizontal="left" vertical="top" wrapText="1"/>
    </xf>
    <xf numFmtId="0" fontId="20" fillId="11" borderId="2" xfId="0" applyFont="1" applyFill="1" applyBorder="1" applyAlignment="1">
      <alignment horizontal="left" vertical="top" wrapText="1"/>
    </xf>
    <xf numFmtId="0" fontId="22" fillId="13" borderId="2" xfId="0" applyFont="1" applyFill="1" applyBorder="1" applyAlignment="1">
      <alignment horizontal="left" vertical="top"/>
    </xf>
    <xf numFmtId="0" fontId="22" fillId="13" borderId="2" xfId="0" applyFont="1" applyFill="1" applyBorder="1" applyAlignment="1">
      <alignment horizontal="left" vertical="top" wrapText="1"/>
    </xf>
    <xf numFmtId="164" fontId="22" fillId="13" borderId="2" xfId="1" applyFont="1" applyFill="1" applyBorder="1" applyAlignment="1">
      <alignment horizontal="left" vertical="top"/>
    </xf>
    <xf numFmtId="164" fontId="22" fillId="13" borderId="2" xfId="1" applyFont="1" applyFill="1" applyBorder="1" applyAlignment="1">
      <alignment horizontal="left" vertical="top" wrapText="1"/>
    </xf>
    <xf numFmtId="0" fontId="22" fillId="13" borderId="2" xfId="0" applyFont="1" applyFill="1" applyBorder="1" applyAlignment="1">
      <alignment horizontal="left" wrapText="1"/>
    </xf>
    <xf numFmtId="0" fontId="19" fillId="12" borderId="2" xfId="0" applyFont="1" applyFill="1" applyBorder="1" applyAlignment="1">
      <alignment horizontal="left" vertical="top"/>
    </xf>
    <xf numFmtId="164" fontId="19" fillId="12" borderId="2" xfId="1" applyFont="1" applyFill="1" applyBorder="1" applyAlignment="1">
      <alignment horizontal="left" vertical="top"/>
    </xf>
    <xf numFmtId="164" fontId="19" fillId="12" borderId="2" xfId="1" applyFont="1" applyFill="1" applyBorder="1" applyAlignment="1">
      <alignment horizontal="left" vertical="top" wrapText="1"/>
    </xf>
    <xf numFmtId="0" fontId="19" fillId="12" borderId="2" xfId="0" applyFont="1" applyFill="1" applyBorder="1" applyAlignment="1">
      <alignment horizontal="left" wrapText="1"/>
    </xf>
    <xf numFmtId="0" fontId="19" fillId="12" borderId="2" xfId="0" applyFont="1" applyFill="1" applyBorder="1" applyAlignment="1">
      <alignment horizontal="left" vertical="top" wrapText="1"/>
    </xf>
    <xf numFmtId="0" fontId="28" fillId="3" borderId="2" xfId="0" applyFont="1" applyFill="1" applyBorder="1" applyAlignment="1">
      <alignment horizontal="left" vertical="top"/>
    </xf>
    <xf numFmtId="0" fontId="28" fillId="3" borderId="2" xfId="0" applyFont="1" applyFill="1" applyBorder="1" applyAlignment="1">
      <alignment horizontal="left" vertical="top" wrapText="1"/>
    </xf>
    <xf numFmtId="164" fontId="28" fillId="3" borderId="2" xfId="1" applyFont="1" applyFill="1" applyBorder="1" applyAlignment="1">
      <alignment horizontal="left" vertical="top"/>
    </xf>
    <xf numFmtId="164" fontId="28" fillId="3" borderId="2" xfId="1" applyFont="1" applyFill="1" applyBorder="1" applyAlignment="1">
      <alignment horizontal="left" vertical="top" wrapText="1"/>
    </xf>
    <xf numFmtId="0" fontId="22" fillId="14" borderId="2" xfId="0" applyFont="1" applyFill="1" applyBorder="1" applyAlignment="1">
      <alignment horizontal="left" vertical="top" wrapText="1"/>
    </xf>
    <xf numFmtId="164" fontId="22" fillId="14" borderId="2" xfId="1" applyFont="1" applyFill="1" applyBorder="1" applyAlignment="1">
      <alignment horizontal="left" vertical="top"/>
    </xf>
    <xf numFmtId="164" fontId="22" fillId="14" borderId="2" xfId="1" applyFont="1" applyFill="1" applyBorder="1" applyAlignment="1">
      <alignment horizontal="left" vertical="top" wrapText="1"/>
    </xf>
    <xf numFmtId="0" fontId="22" fillId="14" borderId="2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164" fontId="5" fillId="4" borderId="2" xfId="1" applyFont="1" applyFill="1" applyBorder="1" applyAlignment="1">
      <alignment horizontal="center" vertical="center"/>
    </xf>
    <xf numFmtId="0" fontId="10" fillId="0" borderId="24" xfId="0" applyFont="1" applyBorder="1" applyAlignment="1">
      <alignment horizontal="left" vertical="center" wrapText="1" readingOrder="1"/>
    </xf>
    <xf numFmtId="0" fontId="10" fillId="0" borderId="25" xfId="0" applyFont="1" applyBorder="1" applyAlignment="1">
      <alignment horizontal="left" vertical="center" wrapText="1" readingOrder="1"/>
    </xf>
    <xf numFmtId="0" fontId="10" fillId="0" borderId="12" xfId="0" applyFont="1" applyBorder="1" applyAlignment="1">
      <alignment horizontal="center" vertical="center" wrapText="1" readingOrder="1"/>
    </xf>
    <xf numFmtId="0" fontId="10" fillId="0" borderId="13" xfId="0" applyFont="1" applyBorder="1" applyAlignment="1">
      <alignment horizontal="center" vertical="center" wrapText="1" readingOrder="1"/>
    </xf>
    <xf numFmtId="0" fontId="10" fillId="0" borderId="14" xfId="0" applyFont="1" applyBorder="1" applyAlignment="1">
      <alignment horizontal="center" vertical="center" wrapText="1" readingOrder="1"/>
    </xf>
    <xf numFmtId="0" fontId="35" fillId="0" borderId="16" xfId="0" applyFont="1" applyBorder="1" applyAlignment="1">
      <alignment horizontal="center" wrapText="1" readingOrder="1"/>
    </xf>
    <xf numFmtId="0" fontId="35" fillId="0" borderId="17" xfId="0" applyFont="1" applyBorder="1" applyAlignment="1">
      <alignment horizontal="center" wrapText="1" readingOrder="1"/>
    </xf>
    <xf numFmtId="0" fontId="35" fillId="0" borderId="18" xfId="0" applyFont="1" applyBorder="1" applyAlignment="1">
      <alignment horizontal="center" wrapText="1" readingOrder="1"/>
    </xf>
    <xf numFmtId="0" fontId="35" fillId="0" borderId="21" xfId="0" applyFont="1" applyBorder="1" applyAlignment="1">
      <alignment horizontal="left" wrapText="1" readingOrder="1"/>
    </xf>
    <xf numFmtId="0" fontId="35" fillId="0" borderId="22" xfId="0" applyFont="1" applyBorder="1" applyAlignment="1">
      <alignment horizontal="left" wrapText="1" readingOrder="1"/>
    </xf>
    <xf numFmtId="0" fontId="35" fillId="0" borderId="21" xfId="0" applyFont="1" applyBorder="1" applyAlignment="1">
      <alignment horizontal="center" wrapText="1" readingOrder="1"/>
    </xf>
    <xf numFmtId="0" fontId="35" fillId="0" borderId="22" xfId="0" applyFont="1" applyBorder="1" applyAlignment="1">
      <alignment horizontal="center" wrapText="1" readingOrder="1"/>
    </xf>
    <xf numFmtId="0" fontId="35" fillId="0" borderId="23" xfId="0" applyFont="1" applyBorder="1" applyAlignment="1">
      <alignment horizontal="center" wrapText="1" readingOrder="1"/>
    </xf>
    <xf numFmtId="0" fontId="14" fillId="0" borderId="12" xfId="0" applyFont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center" vertical="center" wrapText="1" readingOrder="1"/>
    </xf>
    <xf numFmtId="0" fontId="14" fillId="0" borderId="14" xfId="0" applyFont="1" applyBorder="1" applyAlignment="1">
      <alignment horizontal="center" vertical="center" wrapText="1" readingOrder="1"/>
    </xf>
    <xf numFmtId="0" fontId="9" fillId="0" borderId="12" xfId="0" applyFont="1" applyBorder="1" applyAlignment="1">
      <alignment horizontal="center" vertical="center" wrapText="1" readingOrder="1"/>
    </xf>
    <xf numFmtId="0" fontId="9" fillId="0" borderId="13" xfId="0" applyFont="1" applyBorder="1" applyAlignment="1">
      <alignment horizontal="center" vertical="center" wrapText="1" readingOrder="1"/>
    </xf>
    <xf numFmtId="0" fontId="9" fillId="0" borderId="14" xfId="0" applyFont="1" applyBorder="1" applyAlignment="1">
      <alignment horizontal="center" vertical="center" wrapText="1" readingOrder="1"/>
    </xf>
    <xf numFmtId="0" fontId="33" fillId="0" borderId="3" xfId="0" applyFont="1" applyBorder="1" applyAlignment="1">
      <alignment horizontal="left" vertical="top" wrapText="1"/>
    </xf>
    <xf numFmtId="0" fontId="33" fillId="0" borderId="19" xfId="0" applyFont="1" applyBorder="1" applyAlignment="1">
      <alignment horizontal="left" vertical="top" wrapText="1"/>
    </xf>
    <xf numFmtId="0" fontId="33" fillId="0" borderId="8" xfId="0" applyFont="1" applyBorder="1" applyAlignment="1">
      <alignment horizontal="left" vertical="top" wrapText="1"/>
    </xf>
    <xf numFmtId="0" fontId="26" fillId="9" borderId="3" xfId="0" applyFont="1" applyFill="1" applyBorder="1" applyAlignment="1">
      <alignment horizontal="left" vertical="top" wrapText="1"/>
    </xf>
    <xf numFmtId="0" fontId="26" fillId="9" borderId="19" xfId="0" applyFont="1" applyFill="1" applyBorder="1" applyAlignment="1">
      <alignment horizontal="left" vertical="top" wrapText="1"/>
    </xf>
    <xf numFmtId="0" fontId="26" fillId="9" borderId="8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30" fillId="0" borderId="3" xfId="0" applyFont="1" applyBorder="1" applyAlignment="1">
      <alignment horizontal="left" vertical="top" wrapText="1"/>
    </xf>
    <xf numFmtId="0" fontId="30" fillId="0" borderId="19" xfId="0" applyFont="1" applyBorder="1" applyAlignment="1">
      <alignment horizontal="left" vertical="top" wrapText="1"/>
    </xf>
    <xf numFmtId="0" fontId="30" fillId="0" borderId="8" xfId="0" applyFont="1" applyBorder="1" applyAlignment="1">
      <alignment horizontal="left" vertical="top" wrapText="1"/>
    </xf>
    <xf numFmtId="0" fontId="31" fillId="9" borderId="3" xfId="0" applyFont="1" applyFill="1" applyBorder="1" applyAlignment="1">
      <alignment horizontal="left" vertical="top" wrapText="1"/>
    </xf>
    <xf numFmtId="0" fontId="31" fillId="9" borderId="19" xfId="0" applyFont="1" applyFill="1" applyBorder="1" applyAlignment="1">
      <alignment horizontal="left" vertical="top" wrapText="1"/>
    </xf>
    <xf numFmtId="0" fontId="31" fillId="9" borderId="8" xfId="0" applyFont="1" applyFill="1" applyBorder="1" applyAlignment="1">
      <alignment horizontal="left" vertical="top" wrapText="1"/>
    </xf>
    <xf numFmtId="0" fontId="32" fillId="0" borderId="3" xfId="0" applyFont="1" applyBorder="1" applyAlignment="1">
      <alignment horizontal="left" vertical="top" wrapText="1"/>
    </xf>
    <xf numFmtId="0" fontId="32" fillId="0" borderId="19" xfId="0" applyFont="1" applyBorder="1" applyAlignment="1">
      <alignment horizontal="left" vertical="top" wrapText="1"/>
    </xf>
    <xf numFmtId="0" fontId="32" fillId="0" borderId="8" xfId="0" applyFont="1" applyBorder="1" applyAlignment="1">
      <alignment horizontal="left" vertical="top" wrapText="1"/>
    </xf>
    <xf numFmtId="0" fontId="16" fillId="9" borderId="3" xfId="0" applyFont="1" applyFill="1" applyBorder="1" applyAlignment="1">
      <alignment horizontal="left" vertical="top"/>
    </xf>
    <xf numFmtId="0" fontId="16" fillId="9" borderId="19" xfId="0" applyFont="1" applyFill="1" applyBorder="1" applyAlignment="1">
      <alignment horizontal="left" vertical="top"/>
    </xf>
    <xf numFmtId="0" fontId="16" fillId="9" borderId="8" xfId="0" applyFont="1" applyFill="1" applyBorder="1" applyAlignment="1">
      <alignment horizontal="left" vertical="top"/>
    </xf>
    <xf numFmtId="0" fontId="15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6" fillId="0" borderId="3" xfId="0" applyFont="1" applyBorder="1" applyAlignment="1">
      <alignment horizontal="left" vertical="top"/>
    </xf>
    <xf numFmtId="0" fontId="16" fillId="0" borderId="19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  <xf numFmtId="0" fontId="17" fillId="0" borderId="3" xfId="0" applyFont="1" applyBorder="1" applyAlignment="1">
      <alignment horizontal="left" vertical="top"/>
    </xf>
    <xf numFmtId="0" fontId="17" fillId="0" borderId="19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21" fillId="0" borderId="3" xfId="0" applyFont="1" applyBorder="1" applyAlignment="1">
      <alignment horizontal="left" vertical="top"/>
    </xf>
    <xf numFmtId="0" fontId="21" fillId="0" borderId="19" xfId="0" applyFont="1" applyBorder="1" applyAlignment="1">
      <alignment horizontal="left" vertical="top"/>
    </xf>
    <xf numFmtId="0" fontId="21" fillId="0" borderId="8" xfId="0" applyFont="1" applyBorder="1" applyAlignment="1">
      <alignment horizontal="left" vertical="top"/>
    </xf>
    <xf numFmtId="0" fontId="25" fillId="0" borderId="3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25" fillId="0" borderId="8" xfId="0" applyFont="1" applyBorder="1" applyAlignment="1">
      <alignment horizontal="left" vertical="top" wrapText="1"/>
    </xf>
    <xf numFmtId="0" fontId="27" fillId="0" borderId="3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left" vertical="top" wrapText="1"/>
    </xf>
    <xf numFmtId="0" fontId="27" fillId="0" borderId="8" xfId="0" applyFont="1" applyBorder="1" applyAlignment="1">
      <alignment horizontal="left" vertical="top" wrapText="1"/>
    </xf>
    <xf numFmtId="0" fontId="0" fillId="5" borderId="0" xfId="0" applyFill="1"/>
  </cellXfs>
  <cellStyles count="4">
    <cellStyle name="Comma" xfId="1" builtinId="3"/>
    <cellStyle name="Comma 2" xfId="3"/>
    <cellStyle name="Normal" xfId="0" builtinId="0"/>
    <cellStyle name="Normal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view="pageLayout" zoomScale="120" zoomScaleNormal="100" zoomScalePageLayoutView="120" workbookViewId="0"/>
  </sheetViews>
  <sheetFormatPr defaultRowHeight="14.5" x14ac:dyDescent="0.35"/>
  <cols>
    <col min="1" max="1" width="13.81640625" customWidth="1"/>
    <col min="2" max="2" width="38" customWidth="1"/>
    <col min="3" max="3" width="21.7265625" customWidth="1"/>
    <col min="4" max="4" width="21.7265625" style="53" customWidth="1"/>
    <col min="5" max="5" width="21.7265625" customWidth="1"/>
    <col min="7" max="7" width="16" customWidth="1"/>
    <col min="8" max="8" width="15.26953125" customWidth="1"/>
  </cols>
  <sheetData>
    <row r="1" spans="1:8" ht="15" x14ac:dyDescent="0.35">
      <c r="A1" s="22"/>
      <c r="B1" s="345" t="s">
        <v>47</v>
      </c>
      <c r="C1" s="345"/>
      <c r="D1" s="345"/>
      <c r="E1" s="345"/>
      <c r="F1" s="22"/>
    </row>
    <row r="2" spans="1:8" ht="15" x14ac:dyDescent="0.35">
      <c r="B2" s="345" t="s">
        <v>151</v>
      </c>
      <c r="C2" s="345"/>
      <c r="D2" s="345"/>
      <c r="E2" s="345"/>
      <c r="F2" s="22"/>
      <c r="G2" s="22"/>
    </row>
    <row r="3" spans="1:8" ht="15.5" x14ac:dyDescent="0.35">
      <c r="B3" s="344" t="s">
        <v>152</v>
      </c>
      <c r="C3" s="344"/>
      <c r="D3" s="344"/>
      <c r="E3" s="344"/>
    </row>
    <row r="4" spans="1:8" ht="15" thickBot="1" x14ac:dyDescent="0.4"/>
    <row r="5" spans="1:8" ht="30.5" thickBot="1" x14ac:dyDescent="0.4">
      <c r="A5" s="342" t="s">
        <v>0</v>
      </c>
      <c r="B5" s="342" t="s">
        <v>1</v>
      </c>
      <c r="C5" s="67" t="s">
        <v>145</v>
      </c>
      <c r="D5" s="68" t="s">
        <v>149</v>
      </c>
      <c r="E5" s="69" t="s">
        <v>150</v>
      </c>
      <c r="F5" s="66"/>
    </row>
    <row r="6" spans="1:8" ht="15.5" thickBot="1" x14ac:dyDescent="0.4">
      <c r="A6" s="343"/>
      <c r="B6" s="343"/>
      <c r="C6" s="46"/>
      <c r="D6" s="70"/>
      <c r="E6" s="71"/>
      <c r="G6" t="s">
        <v>468</v>
      </c>
      <c r="H6" s="23">
        <v>1000</v>
      </c>
    </row>
    <row r="7" spans="1:8" ht="16" thickBot="1" x14ac:dyDescent="0.4">
      <c r="A7" s="5">
        <v>1</v>
      </c>
      <c r="B7" s="16" t="s">
        <v>2</v>
      </c>
      <c r="C7" s="47"/>
      <c r="D7" s="72"/>
      <c r="E7" s="71"/>
      <c r="G7" t="s">
        <v>159</v>
      </c>
      <c r="H7" s="23">
        <v>80409.39</v>
      </c>
    </row>
    <row r="8" spans="1:8" ht="16" thickBot="1" x14ac:dyDescent="0.4">
      <c r="A8" s="1">
        <v>1131001</v>
      </c>
      <c r="B8" s="17" t="s">
        <v>3</v>
      </c>
      <c r="C8" s="48">
        <v>1000</v>
      </c>
      <c r="D8" s="54">
        <v>140</v>
      </c>
      <c r="E8" s="56">
        <v>1000</v>
      </c>
      <c r="G8" t="s">
        <v>163</v>
      </c>
      <c r="H8" s="23">
        <v>63000</v>
      </c>
    </row>
    <row r="9" spans="1:8" ht="16" thickBot="1" x14ac:dyDescent="0.4">
      <c r="A9" s="1">
        <v>1131002</v>
      </c>
      <c r="B9" s="17" t="s">
        <v>48</v>
      </c>
      <c r="C9" s="49">
        <v>80409.39</v>
      </c>
      <c r="D9" s="54">
        <v>24218.55</v>
      </c>
      <c r="E9" s="57">
        <v>80409.39</v>
      </c>
      <c r="G9" t="s">
        <v>467</v>
      </c>
      <c r="H9" s="23">
        <v>160760</v>
      </c>
    </row>
    <row r="10" spans="1:8" ht="16" thickBot="1" x14ac:dyDescent="0.4">
      <c r="A10" s="2"/>
      <c r="B10" s="18" t="s">
        <v>49</v>
      </c>
      <c r="C10" s="50">
        <f>SUM(C8:C9)</f>
        <v>81409.39</v>
      </c>
      <c r="D10" s="54">
        <f>SUM(D8:D9)</f>
        <v>24358.55</v>
      </c>
      <c r="E10" s="58">
        <f>SUM(E8:E9)</f>
        <v>81409.39</v>
      </c>
      <c r="G10" s="23" t="s">
        <v>469</v>
      </c>
      <c r="H10" s="23">
        <v>450634</v>
      </c>
    </row>
    <row r="11" spans="1:8" ht="16" thickBot="1" x14ac:dyDescent="0.4">
      <c r="A11" s="5">
        <v>2</v>
      </c>
      <c r="B11" s="16" t="s">
        <v>5</v>
      </c>
      <c r="C11" s="47"/>
      <c r="D11" s="63"/>
      <c r="E11" s="59"/>
      <c r="G11" t="s">
        <v>470</v>
      </c>
      <c r="H11" s="23">
        <v>37500</v>
      </c>
    </row>
    <row r="12" spans="1:8" ht="16" thickBot="1" x14ac:dyDescent="0.4">
      <c r="A12" s="5"/>
      <c r="B12" s="16" t="s">
        <v>6</v>
      </c>
      <c r="C12" s="47"/>
      <c r="D12" s="63"/>
      <c r="E12" s="59"/>
      <c r="G12" t="s">
        <v>164</v>
      </c>
      <c r="H12" s="23">
        <v>73600</v>
      </c>
    </row>
    <row r="13" spans="1:8" ht="16" thickBot="1" x14ac:dyDescent="0.4">
      <c r="A13" s="1">
        <v>1331001</v>
      </c>
      <c r="B13" s="17" t="s">
        <v>7</v>
      </c>
      <c r="C13" s="48">
        <v>2221655.92</v>
      </c>
      <c r="D13" s="54">
        <v>1114930.49</v>
      </c>
      <c r="E13" s="56">
        <v>2723986.09</v>
      </c>
      <c r="G13" t="s">
        <v>167</v>
      </c>
      <c r="H13" s="242">
        <f>SUM(H6:H12)</f>
        <v>866903.39</v>
      </c>
    </row>
    <row r="14" spans="1:8" s="116" customFormat="1" ht="16" thickBot="1" x14ac:dyDescent="0.4">
      <c r="A14" s="115">
        <v>1331002</v>
      </c>
      <c r="B14" s="237" t="s">
        <v>99</v>
      </c>
      <c r="C14" s="238">
        <v>1124663.52</v>
      </c>
      <c r="D14" s="239">
        <v>165185.51</v>
      </c>
      <c r="E14" s="240">
        <v>1249147.17</v>
      </c>
      <c r="G14" s="117"/>
    </row>
    <row r="15" spans="1:8" s="116" customFormat="1" ht="16" thickBot="1" x14ac:dyDescent="0.4">
      <c r="A15" s="115">
        <v>1331002</v>
      </c>
      <c r="B15" s="237" t="s">
        <v>104</v>
      </c>
      <c r="C15" s="238">
        <v>1000000</v>
      </c>
      <c r="D15" s="239">
        <v>364932.63</v>
      </c>
      <c r="E15" s="240">
        <v>1000000</v>
      </c>
    </row>
    <row r="16" spans="1:8" ht="16" thickBot="1" x14ac:dyDescent="0.4">
      <c r="A16" s="1">
        <v>1331003</v>
      </c>
      <c r="B16" s="17" t="s">
        <v>102</v>
      </c>
      <c r="C16" s="48">
        <v>250000</v>
      </c>
      <c r="D16" s="54">
        <v>151700</v>
      </c>
      <c r="E16" s="56">
        <v>250000</v>
      </c>
    </row>
    <row r="17" spans="1:7" ht="16" thickBot="1" x14ac:dyDescent="0.4">
      <c r="A17" s="1">
        <v>1331003</v>
      </c>
      <c r="B17" s="17" t="s">
        <v>103</v>
      </c>
      <c r="C17" s="48">
        <v>100000</v>
      </c>
      <c r="D17" s="54">
        <v>144752</v>
      </c>
      <c r="E17" s="56">
        <v>200000</v>
      </c>
    </row>
    <row r="18" spans="1:7" ht="16" thickBot="1" x14ac:dyDescent="0.4">
      <c r="A18" s="1">
        <v>1331004</v>
      </c>
      <c r="B18" s="17" t="s">
        <v>108</v>
      </c>
      <c r="C18" s="48">
        <v>717586</v>
      </c>
      <c r="D18" s="54">
        <v>0</v>
      </c>
      <c r="E18" s="56">
        <v>717586</v>
      </c>
      <c r="G18" s="82"/>
    </row>
    <row r="19" spans="1:7" ht="16" thickBot="1" x14ac:dyDescent="0.4">
      <c r="A19" s="1">
        <v>1331010</v>
      </c>
      <c r="B19" s="29" t="s">
        <v>109</v>
      </c>
      <c r="C19" s="51" t="s">
        <v>168</v>
      </c>
      <c r="D19" s="54">
        <v>0</v>
      </c>
      <c r="E19" s="60">
        <v>0</v>
      </c>
    </row>
    <row r="20" spans="1:7" ht="16" thickBot="1" x14ac:dyDescent="0.4">
      <c r="A20" s="1">
        <v>1331009</v>
      </c>
      <c r="B20" s="17" t="s">
        <v>8</v>
      </c>
      <c r="C20" s="48">
        <v>56000</v>
      </c>
      <c r="D20" s="54">
        <v>37529.4</v>
      </c>
      <c r="E20" s="56">
        <v>93500</v>
      </c>
    </row>
    <row r="21" spans="1:7" ht="16" thickBot="1" x14ac:dyDescent="0.4">
      <c r="A21" s="1">
        <v>1331002</v>
      </c>
      <c r="B21" s="17" t="s">
        <v>147</v>
      </c>
      <c r="C21" s="48">
        <v>25180</v>
      </c>
      <c r="D21" s="54">
        <v>0</v>
      </c>
      <c r="E21" s="56" t="s">
        <v>168</v>
      </c>
    </row>
    <row r="22" spans="1:7" ht="31.5" thickBot="1" x14ac:dyDescent="0.4">
      <c r="A22" s="77">
        <v>1332001</v>
      </c>
      <c r="B22" s="73" t="s">
        <v>50</v>
      </c>
      <c r="C22" s="74">
        <v>118197.24</v>
      </c>
      <c r="D22" s="75">
        <v>118197.24</v>
      </c>
      <c r="E22" s="76" t="s">
        <v>168</v>
      </c>
    </row>
    <row r="23" spans="1:7" ht="16" thickBot="1" x14ac:dyDescent="0.4">
      <c r="A23" s="1">
        <v>1332004</v>
      </c>
      <c r="B23" s="17" t="s">
        <v>100</v>
      </c>
      <c r="C23" s="48">
        <v>2700000</v>
      </c>
      <c r="D23" s="64">
        <v>443845</v>
      </c>
      <c r="E23" s="56">
        <v>2700000</v>
      </c>
    </row>
    <row r="24" spans="1:7" ht="31.5" thickBot="1" x14ac:dyDescent="0.4">
      <c r="A24" s="77">
        <v>1332004</v>
      </c>
      <c r="B24" s="73" t="s">
        <v>101</v>
      </c>
      <c r="C24" s="74">
        <v>39653.230000000003</v>
      </c>
      <c r="D24" s="79">
        <v>0</v>
      </c>
      <c r="E24" s="78">
        <v>39653.230000000003</v>
      </c>
    </row>
    <row r="25" spans="1:7" ht="16" thickBot="1" x14ac:dyDescent="0.4">
      <c r="A25" s="1">
        <v>2211203</v>
      </c>
      <c r="B25" s="17" t="s">
        <v>51</v>
      </c>
      <c r="C25" s="48">
        <v>30000</v>
      </c>
      <c r="D25" s="80">
        <v>0</v>
      </c>
      <c r="E25" s="56">
        <v>30000</v>
      </c>
    </row>
    <row r="26" spans="1:7" ht="16" thickBot="1" x14ac:dyDescent="0.4">
      <c r="A26" s="2"/>
      <c r="B26" s="18" t="s">
        <v>4</v>
      </c>
      <c r="C26" s="50">
        <f>SUM(C13:C25)</f>
        <v>8382935.9100000001</v>
      </c>
      <c r="D26" s="55">
        <f>SUM(D13:D25)</f>
        <v>2541072.27</v>
      </c>
      <c r="E26" s="58">
        <f>SUM(E13:E25)</f>
        <v>9003872.4900000002</v>
      </c>
    </row>
    <row r="27" spans="1:7" ht="16" thickBot="1" x14ac:dyDescent="0.4">
      <c r="A27" s="5">
        <v>3</v>
      </c>
      <c r="B27" s="19" t="s">
        <v>9</v>
      </c>
      <c r="C27" s="47"/>
      <c r="D27" s="63"/>
      <c r="E27" s="59"/>
    </row>
    <row r="28" spans="1:7" ht="16" thickBot="1" x14ac:dyDescent="0.4">
      <c r="A28" s="1">
        <v>1412004</v>
      </c>
      <c r="B28" s="96" t="s">
        <v>10</v>
      </c>
      <c r="C28" s="97">
        <v>4500</v>
      </c>
      <c r="D28" s="100">
        <v>50</v>
      </c>
      <c r="E28" s="99">
        <v>1000</v>
      </c>
    </row>
    <row r="29" spans="1:7" ht="16" thickBot="1" x14ac:dyDescent="0.4">
      <c r="A29" s="1">
        <v>1412007</v>
      </c>
      <c r="B29" s="17" t="s">
        <v>11</v>
      </c>
      <c r="C29" s="48">
        <v>40000</v>
      </c>
      <c r="D29" s="54">
        <v>10660</v>
      </c>
      <c r="E29" s="56">
        <v>40000</v>
      </c>
    </row>
    <row r="30" spans="1:7" ht="16" thickBot="1" x14ac:dyDescent="0.4">
      <c r="A30" s="1">
        <v>1412009</v>
      </c>
      <c r="B30" s="17" t="s">
        <v>12</v>
      </c>
      <c r="C30" s="48">
        <v>22000</v>
      </c>
      <c r="D30" s="54">
        <v>0</v>
      </c>
      <c r="E30" s="56">
        <v>22000</v>
      </c>
    </row>
    <row r="31" spans="1:7" ht="16" thickBot="1" x14ac:dyDescent="0.4">
      <c r="A31" s="2"/>
      <c r="B31" s="18" t="s">
        <v>4</v>
      </c>
      <c r="C31" s="50">
        <f>SUM(C28:C30)</f>
        <v>66500</v>
      </c>
      <c r="D31" s="55">
        <f>SUM(D28:D30)</f>
        <v>10710</v>
      </c>
      <c r="E31" s="58">
        <f>SUM(E28:E30)</f>
        <v>63000</v>
      </c>
    </row>
    <row r="32" spans="1:7" ht="16" thickBot="1" x14ac:dyDescent="0.4">
      <c r="A32" s="5">
        <v>4</v>
      </c>
      <c r="B32" s="16" t="s">
        <v>13</v>
      </c>
      <c r="C32" s="47"/>
      <c r="D32" s="63"/>
      <c r="E32" s="59"/>
    </row>
    <row r="33" spans="1:5" ht="16" thickBot="1" x14ac:dyDescent="0.4">
      <c r="A33" s="1">
        <v>1422002</v>
      </c>
      <c r="B33" s="17" t="s">
        <v>14</v>
      </c>
      <c r="C33" s="48">
        <v>660</v>
      </c>
      <c r="D33" s="81">
        <v>470</v>
      </c>
      <c r="E33" s="56">
        <v>660</v>
      </c>
    </row>
    <row r="34" spans="1:5" ht="16" thickBot="1" x14ac:dyDescent="0.4">
      <c r="A34" s="1">
        <v>1422005</v>
      </c>
      <c r="B34" s="17" t="s">
        <v>19</v>
      </c>
      <c r="C34" s="48">
        <v>3000</v>
      </c>
      <c r="D34" s="81">
        <v>1788</v>
      </c>
      <c r="E34" s="56">
        <v>3000</v>
      </c>
    </row>
    <row r="35" spans="1:5" ht="16" thickBot="1" x14ac:dyDescent="0.4">
      <c r="A35" s="1">
        <v>1422006</v>
      </c>
      <c r="B35" s="17" t="s">
        <v>15</v>
      </c>
      <c r="C35" s="48">
        <v>3600</v>
      </c>
      <c r="D35" s="81">
        <v>2003.4</v>
      </c>
      <c r="E35" s="56">
        <v>3600</v>
      </c>
    </row>
    <row r="36" spans="1:5" ht="16" thickBot="1" x14ac:dyDescent="0.4">
      <c r="A36" s="1">
        <v>1422011</v>
      </c>
      <c r="B36" s="17" t="s">
        <v>16</v>
      </c>
      <c r="C36" s="48">
        <v>6300</v>
      </c>
      <c r="D36" s="54">
        <v>4124.32</v>
      </c>
      <c r="E36" s="56">
        <v>6300</v>
      </c>
    </row>
    <row r="37" spans="1:5" ht="16" thickBot="1" x14ac:dyDescent="0.4">
      <c r="A37" s="1">
        <v>1422013</v>
      </c>
      <c r="B37" s="17" t="s">
        <v>52</v>
      </c>
      <c r="C37" s="48">
        <v>15000</v>
      </c>
      <c r="D37" s="54">
        <v>1530</v>
      </c>
      <c r="E37" s="56">
        <v>15000</v>
      </c>
    </row>
    <row r="38" spans="1:5" ht="16" thickBot="1" x14ac:dyDescent="0.4">
      <c r="A38" s="1">
        <v>1422015</v>
      </c>
      <c r="B38" s="17" t="s">
        <v>53</v>
      </c>
      <c r="C38" s="48">
        <v>10800</v>
      </c>
      <c r="D38" s="54">
        <v>5840</v>
      </c>
      <c r="E38" s="56">
        <v>10800</v>
      </c>
    </row>
    <row r="39" spans="1:5" ht="16" thickBot="1" x14ac:dyDescent="0.4">
      <c r="A39" s="1">
        <v>1422018</v>
      </c>
      <c r="B39" s="17" t="s">
        <v>54</v>
      </c>
      <c r="C39" s="48">
        <v>4320</v>
      </c>
      <c r="D39" s="81">
        <v>2116</v>
      </c>
      <c r="E39" s="56">
        <v>4320</v>
      </c>
    </row>
    <row r="40" spans="1:5" ht="17.25" customHeight="1" thickBot="1" x14ac:dyDescent="0.4">
      <c r="A40" s="1">
        <v>1422019</v>
      </c>
      <c r="B40" s="17" t="s">
        <v>17</v>
      </c>
      <c r="C40" s="48">
        <v>1920</v>
      </c>
      <c r="D40" s="54">
        <v>743</v>
      </c>
      <c r="E40" s="56">
        <v>1920</v>
      </c>
    </row>
    <row r="41" spans="1:5" ht="16" thickBot="1" x14ac:dyDescent="0.4">
      <c r="A41" s="1">
        <v>1422020</v>
      </c>
      <c r="B41" s="73" t="s">
        <v>55</v>
      </c>
      <c r="C41" s="74">
        <v>6000</v>
      </c>
      <c r="D41" s="75">
        <v>4390</v>
      </c>
      <c r="E41" s="76">
        <v>6000</v>
      </c>
    </row>
    <row r="42" spans="1:5" ht="16" thickBot="1" x14ac:dyDescent="0.4">
      <c r="A42" s="1">
        <v>1422024</v>
      </c>
      <c r="B42" s="96" t="s">
        <v>153</v>
      </c>
      <c r="C42" s="97">
        <v>5000</v>
      </c>
      <c r="D42" s="98">
        <v>400</v>
      </c>
      <c r="E42" s="99">
        <v>5000</v>
      </c>
    </row>
    <row r="43" spans="1:5" ht="16" thickBot="1" x14ac:dyDescent="0.4">
      <c r="A43" s="1">
        <v>1422030</v>
      </c>
      <c r="B43" s="17" t="s">
        <v>18</v>
      </c>
      <c r="C43" s="48">
        <v>440</v>
      </c>
      <c r="D43" s="54">
        <v>60</v>
      </c>
      <c r="E43" s="56">
        <v>440</v>
      </c>
    </row>
    <row r="44" spans="1:5" ht="16" thickBot="1" x14ac:dyDescent="0.4">
      <c r="A44" s="1">
        <v>1422032</v>
      </c>
      <c r="B44" s="17" t="s">
        <v>56</v>
      </c>
      <c r="C44" s="48">
        <v>300</v>
      </c>
      <c r="D44" s="81">
        <v>68</v>
      </c>
      <c r="E44" s="56">
        <v>300</v>
      </c>
    </row>
    <row r="45" spans="1:5" ht="16" thickBot="1" x14ac:dyDescent="0.4">
      <c r="A45" s="1">
        <v>1422032</v>
      </c>
      <c r="B45" s="17" t="s">
        <v>57</v>
      </c>
      <c r="C45" s="48">
        <v>1320</v>
      </c>
      <c r="D45" s="54">
        <v>998.26</v>
      </c>
      <c r="E45" s="56">
        <v>1320</v>
      </c>
    </row>
    <row r="46" spans="1:5" ht="16" thickBot="1" x14ac:dyDescent="0.4">
      <c r="A46" s="1">
        <v>1422033</v>
      </c>
      <c r="B46" s="17" t="s">
        <v>110</v>
      </c>
      <c r="C46" s="48">
        <v>55000</v>
      </c>
      <c r="D46" s="54">
        <v>23160</v>
      </c>
      <c r="E46" s="56">
        <v>55000</v>
      </c>
    </row>
    <row r="47" spans="1:5" ht="16" thickBot="1" x14ac:dyDescent="0.4">
      <c r="A47" s="1">
        <v>1422044</v>
      </c>
      <c r="B47" s="17" t="s">
        <v>58</v>
      </c>
      <c r="C47" s="48">
        <v>20400</v>
      </c>
      <c r="D47" s="54">
        <v>6170</v>
      </c>
      <c r="E47" s="56">
        <v>20400</v>
      </c>
    </row>
    <row r="48" spans="1:5" ht="16" thickBot="1" x14ac:dyDescent="0.4">
      <c r="A48" s="1">
        <v>1422054</v>
      </c>
      <c r="B48" s="96" t="s">
        <v>20</v>
      </c>
      <c r="C48" s="48">
        <v>1000</v>
      </c>
      <c r="D48" s="81">
        <v>100</v>
      </c>
      <c r="E48" s="99">
        <v>200</v>
      </c>
    </row>
    <row r="49" spans="1:5" ht="16" thickBot="1" x14ac:dyDescent="0.4">
      <c r="A49" s="1">
        <v>1422067</v>
      </c>
      <c r="B49" s="17" t="s">
        <v>59</v>
      </c>
      <c r="C49" s="48">
        <v>3000</v>
      </c>
      <c r="D49" s="54">
        <v>1615</v>
      </c>
      <c r="E49" s="56">
        <v>3000</v>
      </c>
    </row>
    <row r="50" spans="1:5" ht="33" customHeight="1" thickBot="1" x14ac:dyDescent="0.4">
      <c r="A50" s="1">
        <v>1423078</v>
      </c>
      <c r="B50" s="17" t="s">
        <v>71</v>
      </c>
      <c r="C50" s="48">
        <v>15000</v>
      </c>
      <c r="D50" s="54">
        <v>2760</v>
      </c>
      <c r="E50" s="56">
        <v>15000</v>
      </c>
    </row>
    <row r="51" spans="1:5" ht="31.5" thickBot="1" x14ac:dyDescent="0.4">
      <c r="A51" s="1">
        <v>1422072</v>
      </c>
      <c r="B51" s="73" t="s">
        <v>60</v>
      </c>
      <c r="C51" s="74">
        <v>8500</v>
      </c>
      <c r="D51" s="75">
        <v>3000</v>
      </c>
      <c r="E51" s="76">
        <v>8500</v>
      </c>
    </row>
    <row r="52" spans="1:5" ht="16" thickBot="1" x14ac:dyDescent="0.4">
      <c r="A52" s="2"/>
      <c r="B52" s="18" t="s">
        <v>4</v>
      </c>
      <c r="C52" s="50">
        <f>SUM(C33:C51)</f>
        <v>161560</v>
      </c>
      <c r="D52" s="55">
        <f>SUM(D33:D51)</f>
        <v>61335.979999999996</v>
      </c>
      <c r="E52" s="58">
        <f>SUM(E33:E51)</f>
        <v>160760</v>
      </c>
    </row>
    <row r="53" spans="1:5" ht="16" thickBot="1" x14ac:dyDescent="0.4">
      <c r="A53" s="5">
        <v>5</v>
      </c>
      <c r="B53" s="16" t="s">
        <v>22</v>
      </c>
      <c r="C53" s="52"/>
      <c r="D53" s="63"/>
      <c r="E53" s="61"/>
    </row>
    <row r="54" spans="1:5" ht="16" thickBot="1" x14ac:dyDescent="0.4">
      <c r="A54" s="3">
        <v>1423001</v>
      </c>
      <c r="B54" s="20" t="s">
        <v>23</v>
      </c>
      <c r="C54" s="48">
        <v>82774</v>
      </c>
      <c r="D54" s="54">
        <v>55079</v>
      </c>
      <c r="E54" s="56">
        <v>82774</v>
      </c>
    </row>
    <row r="55" spans="1:5" ht="16" thickBot="1" x14ac:dyDescent="0.4">
      <c r="A55" s="3">
        <v>1423005</v>
      </c>
      <c r="B55" s="20" t="s">
        <v>21</v>
      </c>
      <c r="C55" s="48">
        <v>3000</v>
      </c>
      <c r="D55" s="81">
        <v>0</v>
      </c>
      <c r="E55" s="56">
        <v>3000</v>
      </c>
    </row>
    <row r="56" spans="1:5" ht="16" thickBot="1" x14ac:dyDescent="0.4">
      <c r="A56" s="3">
        <v>1423006</v>
      </c>
      <c r="B56" s="96" t="s">
        <v>24</v>
      </c>
      <c r="C56" s="48">
        <v>10000</v>
      </c>
      <c r="D56" s="54">
        <v>2020</v>
      </c>
      <c r="E56" s="56">
        <v>10000</v>
      </c>
    </row>
    <row r="57" spans="1:5" ht="16" thickBot="1" x14ac:dyDescent="0.4">
      <c r="A57" s="3">
        <v>1423007</v>
      </c>
      <c r="B57" s="20" t="s">
        <v>61</v>
      </c>
      <c r="C57" s="48">
        <v>1000</v>
      </c>
      <c r="D57" s="81">
        <v>0</v>
      </c>
      <c r="E57" s="56">
        <v>1000</v>
      </c>
    </row>
    <row r="58" spans="1:5" ht="16" thickBot="1" x14ac:dyDescent="0.4">
      <c r="A58" s="3">
        <v>1423009</v>
      </c>
      <c r="B58" s="20" t="s">
        <v>62</v>
      </c>
      <c r="C58" s="48">
        <v>4000</v>
      </c>
      <c r="D58" s="81">
        <v>0</v>
      </c>
      <c r="E58" s="56">
        <v>4000</v>
      </c>
    </row>
    <row r="59" spans="1:5" ht="18.75" customHeight="1" thickBot="1" x14ac:dyDescent="0.4">
      <c r="A59" s="3">
        <v>1423011</v>
      </c>
      <c r="B59" s="20" t="s">
        <v>25</v>
      </c>
      <c r="C59" s="48">
        <v>660</v>
      </c>
      <c r="D59" s="54">
        <v>120</v>
      </c>
      <c r="E59" s="56">
        <v>660</v>
      </c>
    </row>
    <row r="60" spans="1:5" ht="18.75" customHeight="1" thickBot="1" x14ac:dyDescent="0.4">
      <c r="A60" s="3">
        <v>1423012</v>
      </c>
      <c r="B60" s="20" t="s">
        <v>111</v>
      </c>
      <c r="C60" s="48">
        <v>19200</v>
      </c>
      <c r="D60" s="54">
        <v>1950</v>
      </c>
      <c r="E60" s="56">
        <v>19200</v>
      </c>
    </row>
    <row r="61" spans="1:5" ht="16" thickBot="1" x14ac:dyDescent="0.4">
      <c r="A61" s="3">
        <v>1423108</v>
      </c>
      <c r="B61" s="20" t="s">
        <v>112</v>
      </c>
      <c r="C61" s="48">
        <v>30000</v>
      </c>
      <c r="D61" s="81">
        <v>0</v>
      </c>
      <c r="E61" s="56">
        <v>30000</v>
      </c>
    </row>
    <row r="62" spans="1:5" ht="16" thickBot="1" x14ac:dyDescent="0.4">
      <c r="A62" s="3">
        <v>1423018</v>
      </c>
      <c r="B62" s="20" t="s">
        <v>26</v>
      </c>
      <c r="C62" s="48">
        <v>300000</v>
      </c>
      <c r="D62" s="54">
        <v>209067.3</v>
      </c>
      <c r="E62" s="56">
        <v>300000</v>
      </c>
    </row>
    <row r="63" spans="1:5" s="86" customFormat="1" ht="30.75" customHeight="1" thickBot="1" x14ac:dyDescent="0.4">
      <c r="A63" s="91"/>
      <c r="B63" s="88" t="s">
        <v>4</v>
      </c>
      <c r="C63" s="92">
        <f>SUM(C54:C62)</f>
        <v>450634</v>
      </c>
      <c r="D63" s="85">
        <f>SUM(D54:D62)</f>
        <v>268236.3</v>
      </c>
      <c r="E63" s="93">
        <f>SUM(E54:E62)</f>
        <v>450634</v>
      </c>
    </row>
    <row r="64" spans="1:5" ht="16" thickBot="1" x14ac:dyDescent="0.4">
      <c r="A64" s="5">
        <v>6</v>
      </c>
      <c r="B64" s="16" t="s">
        <v>63</v>
      </c>
      <c r="C64" s="47"/>
      <c r="D64" s="63"/>
      <c r="E64" s="59"/>
    </row>
    <row r="65" spans="1:5" ht="16" thickBot="1" x14ac:dyDescent="0.4">
      <c r="A65" s="3">
        <v>1430006</v>
      </c>
      <c r="B65" s="20" t="s">
        <v>64</v>
      </c>
      <c r="C65" s="48">
        <v>4000</v>
      </c>
      <c r="D65" s="54">
        <v>1370.53</v>
      </c>
      <c r="E65" s="56">
        <v>4000</v>
      </c>
    </row>
    <row r="66" spans="1:5" ht="16" thickBot="1" x14ac:dyDescent="0.4">
      <c r="A66" s="3">
        <v>1430007</v>
      </c>
      <c r="B66" s="20" t="s">
        <v>65</v>
      </c>
      <c r="C66" s="48">
        <v>33500</v>
      </c>
      <c r="D66" s="54">
        <v>26230</v>
      </c>
      <c r="E66" s="56">
        <v>33500</v>
      </c>
    </row>
    <row r="67" spans="1:5" s="84" customFormat="1" ht="37.5" customHeight="1" thickBot="1" x14ac:dyDescent="0.4">
      <c r="A67" s="87"/>
      <c r="B67" s="88" t="s">
        <v>4</v>
      </c>
      <c r="C67" s="89">
        <f>SUM(C65:C66)</f>
        <v>37500</v>
      </c>
      <c r="D67" s="83">
        <f>SUM(D65:D66)</f>
        <v>27600.53</v>
      </c>
      <c r="E67" s="90">
        <f>SUM(E65:E66)</f>
        <v>37500</v>
      </c>
    </row>
    <row r="68" spans="1:5" ht="30.5" thickBot="1" x14ac:dyDescent="0.4">
      <c r="A68" s="5">
        <v>7</v>
      </c>
      <c r="B68" s="16" t="s">
        <v>66</v>
      </c>
      <c r="C68" s="52"/>
      <c r="D68" s="63"/>
      <c r="E68" s="61"/>
    </row>
    <row r="69" spans="1:5" s="86" customFormat="1" ht="37.5" customHeight="1" thickBot="1" x14ac:dyDescent="0.4">
      <c r="A69" s="94">
        <v>1415002</v>
      </c>
      <c r="B69" s="95" t="s">
        <v>67</v>
      </c>
      <c r="C69" s="74">
        <v>2000</v>
      </c>
      <c r="D69" s="75">
        <v>3416.76</v>
      </c>
      <c r="E69" s="76">
        <v>4000</v>
      </c>
    </row>
    <row r="70" spans="1:5" s="86" customFormat="1" ht="31.5" thickBot="1" x14ac:dyDescent="0.4">
      <c r="A70" s="94">
        <v>1415012</v>
      </c>
      <c r="B70" s="95" t="s">
        <v>113</v>
      </c>
      <c r="C70" s="74">
        <v>46400</v>
      </c>
      <c r="D70" s="75">
        <v>46893</v>
      </c>
      <c r="E70" s="76">
        <v>69600</v>
      </c>
    </row>
    <row r="71" spans="1:5" ht="16" thickBot="1" x14ac:dyDescent="0.4">
      <c r="A71" s="4"/>
      <c r="B71" s="21" t="s">
        <v>4</v>
      </c>
      <c r="C71" s="50">
        <f>SUM(C69:C70)</f>
        <v>48400</v>
      </c>
      <c r="D71" s="55">
        <f>SUM(D69:D70)</f>
        <v>50309.760000000002</v>
      </c>
      <c r="E71" s="58">
        <f>SUM(E69:E70)</f>
        <v>73600</v>
      </c>
    </row>
    <row r="72" spans="1:5" ht="16" thickBot="1" x14ac:dyDescent="0.4">
      <c r="A72" s="5"/>
      <c r="B72" s="16" t="s">
        <v>27</v>
      </c>
      <c r="C72" s="52">
        <f>SUM(C10,C31,C52,C63,C67,C71)</f>
        <v>846003.39</v>
      </c>
      <c r="D72" s="55">
        <f>D10+D31+D52+D63+D67+D71</f>
        <v>442551.12</v>
      </c>
      <c r="E72" s="61">
        <f>SUM(E10,E31,E52,E63,E67,E71)</f>
        <v>866903.39</v>
      </c>
    </row>
    <row r="73" spans="1:5" ht="16" thickBot="1" x14ac:dyDescent="0.4">
      <c r="A73" s="5"/>
      <c r="B73" s="16" t="s">
        <v>5</v>
      </c>
      <c r="C73" s="52">
        <f>C26</f>
        <v>8382935.9100000001</v>
      </c>
      <c r="D73" s="63"/>
      <c r="E73" s="61">
        <f>E26</f>
        <v>9003872.4900000002</v>
      </c>
    </row>
    <row r="74" spans="1:5" ht="16" thickBot="1" x14ac:dyDescent="0.4">
      <c r="A74" s="5"/>
      <c r="B74" s="16" t="s">
        <v>28</v>
      </c>
      <c r="C74" s="52">
        <f>SUM(C72:C73)</f>
        <v>9228939.3000000007</v>
      </c>
      <c r="D74" s="63"/>
      <c r="E74" s="61">
        <f>SUM(E72:E73)</f>
        <v>9870775.8800000008</v>
      </c>
    </row>
  </sheetData>
  <mergeCells count="5">
    <mergeCell ref="A5:A6"/>
    <mergeCell ref="B5:B6"/>
    <mergeCell ref="B3:E3"/>
    <mergeCell ref="B2:E2"/>
    <mergeCell ref="B1:E1"/>
  </mergeCells>
  <pageMargins left="0.7" right="0.7" top="0.75" bottom="0.75" header="0.3" footer="0.3"/>
  <pageSetup fitToHeight="0" orientation="landscape" horizontalDpi="300" verticalDpi="300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view="pageLayout" topLeftCell="A62" zoomScaleNormal="100" workbookViewId="0">
      <selection activeCell="D64" sqref="D64"/>
    </sheetView>
  </sheetViews>
  <sheetFormatPr defaultColWidth="9.1796875" defaultRowHeight="15.5" x14ac:dyDescent="0.35"/>
  <cols>
    <col min="1" max="1" width="9.26953125" style="9" customWidth="1"/>
    <col min="2" max="2" width="43.1796875" style="14" customWidth="1"/>
    <col min="3" max="3" width="29.1796875" style="15" customWidth="1"/>
    <col min="4" max="4" width="16.81640625" style="9" customWidth="1"/>
    <col min="5" max="16384" width="9.1796875" style="9"/>
  </cols>
  <sheetData>
    <row r="1" spans="1:4" ht="16" thickBot="1" x14ac:dyDescent="0.4">
      <c r="B1" s="267" t="s">
        <v>479</v>
      </c>
      <c r="C1" s="268"/>
      <c r="D1" s="13"/>
    </row>
    <row r="2" spans="1:4" ht="31" thickBot="1" x14ac:dyDescent="0.4">
      <c r="A2" s="43" t="s">
        <v>0</v>
      </c>
      <c r="B2" s="269" t="s">
        <v>115</v>
      </c>
      <c r="C2" s="270" t="s">
        <v>478</v>
      </c>
    </row>
    <row r="3" spans="1:4" x14ac:dyDescent="0.35">
      <c r="A3" s="65"/>
      <c r="B3" s="271"/>
      <c r="C3" s="272" t="s">
        <v>114</v>
      </c>
    </row>
    <row r="4" spans="1:4" x14ac:dyDescent="0.35">
      <c r="A4" s="42">
        <v>2111102</v>
      </c>
      <c r="B4" s="273" t="s">
        <v>116</v>
      </c>
      <c r="C4" s="274">
        <v>54326.400000000001</v>
      </c>
    </row>
    <row r="5" spans="1:4" x14ac:dyDescent="0.35">
      <c r="A5" s="42"/>
      <c r="B5" s="275" t="s">
        <v>117</v>
      </c>
      <c r="C5" s="276">
        <f>SUM(C4)</f>
        <v>54326.400000000001</v>
      </c>
    </row>
    <row r="6" spans="1:4" x14ac:dyDescent="0.35">
      <c r="A6" s="42"/>
      <c r="B6" s="277"/>
      <c r="C6" s="278"/>
    </row>
    <row r="7" spans="1:4" x14ac:dyDescent="0.35">
      <c r="A7" s="44">
        <v>2111200</v>
      </c>
      <c r="B7" s="279" t="s">
        <v>32</v>
      </c>
      <c r="C7" s="280"/>
    </row>
    <row r="8" spans="1:4" x14ac:dyDescent="0.35">
      <c r="A8" s="42">
        <v>2111245</v>
      </c>
      <c r="B8" s="277" t="s">
        <v>118</v>
      </c>
      <c r="C8" s="278">
        <v>70000</v>
      </c>
    </row>
    <row r="9" spans="1:4" x14ac:dyDescent="0.35">
      <c r="A9" s="42">
        <v>2111243</v>
      </c>
      <c r="B9" s="277" t="s">
        <v>119</v>
      </c>
      <c r="C9" s="278">
        <v>20000</v>
      </c>
    </row>
    <row r="10" spans="1:4" x14ac:dyDescent="0.35">
      <c r="A10" s="42">
        <v>2111244</v>
      </c>
      <c r="B10" s="277" t="s">
        <v>34</v>
      </c>
      <c r="C10" s="278">
        <v>5000</v>
      </c>
    </row>
    <row r="11" spans="1:4" x14ac:dyDescent="0.35">
      <c r="A11" s="42"/>
      <c r="B11" s="275" t="s">
        <v>117</v>
      </c>
      <c r="C11" s="276">
        <f>SUM(C8:C10)</f>
        <v>95000</v>
      </c>
    </row>
    <row r="12" spans="1:4" x14ac:dyDescent="0.35">
      <c r="A12" s="42"/>
      <c r="B12" s="277"/>
      <c r="C12" s="278"/>
    </row>
    <row r="13" spans="1:4" x14ac:dyDescent="0.35">
      <c r="A13" s="44">
        <v>2121000</v>
      </c>
      <c r="B13" s="281" t="s">
        <v>72</v>
      </c>
      <c r="C13" s="280"/>
    </row>
    <row r="14" spans="1:4" x14ac:dyDescent="0.35">
      <c r="A14" s="42">
        <v>2121001</v>
      </c>
      <c r="B14" s="277" t="s">
        <v>120</v>
      </c>
      <c r="C14" s="278">
        <v>20000</v>
      </c>
    </row>
    <row r="15" spans="1:4" x14ac:dyDescent="0.35">
      <c r="A15" s="42"/>
      <c r="B15" s="275" t="s">
        <v>117</v>
      </c>
      <c r="C15" s="276">
        <f>SUM(C14)</f>
        <v>20000</v>
      </c>
    </row>
    <row r="16" spans="1:4" x14ac:dyDescent="0.35">
      <c r="A16" s="42"/>
      <c r="B16" s="277"/>
      <c r="C16" s="278"/>
    </row>
    <row r="17" spans="1:3" x14ac:dyDescent="0.35">
      <c r="A17" s="44"/>
      <c r="B17" s="281" t="s">
        <v>121</v>
      </c>
      <c r="C17" s="280"/>
    </row>
    <row r="18" spans="1:3" x14ac:dyDescent="0.35">
      <c r="A18" s="42">
        <v>2210100</v>
      </c>
      <c r="B18" s="275" t="s">
        <v>122</v>
      </c>
      <c r="C18" s="278"/>
    </row>
    <row r="19" spans="1:3" x14ac:dyDescent="0.35">
      <c r="A19" s="42">
        <v>2210101</v>
      </c>
      <c r="B19" s="277" t="s">
        <v>73</v>
      </c>
      <c r="C19" s="278">
        <v>10000</v>
      </c>
    </row>
    <row r="20" spans="1:3" x14ac:dyDescent="0.35">
      <c r="A20" s="42">
        <v>2210102</v>
      </c>
      <c r="B20" s="282" t="s">
        <v>74</v>
      </c>
      <c r="C20" s="278">
        <v>10000</v>
      </c>
    </row>
    <row r="21" spans="1:3" x14ac:dyDescent="0.35">
      <c r="A21" s="42">
        <v>2210103</v>
      </c>
      <c r="B21" s="277" t="s">
        <v>123</v>
      </c>
      <c r="C21" s="283">
        <v>10000</v>
      </c>
    </row>
    <row r="22" spans="1:3" x14ac:dyDescent="0.35">
      <c r="A22" s="42">
        <v>2210122</v>
      </c>
      <c r="B22" s="277" t="s">
        <v>70</v>
      </c>
      <c r="C22" s="283">
        <v>15000</v>
      </c>
    </row>
    <row r="23" spans="1:3" x14ac:dyDescent="0.35">
      <c r="A23" s="42"/>
      <c r="B23" s="275" t="s">
        <v>117</v>
      </c>
      <c r="C23" s="284">
        <f>SUM(C18:C22)</f>
        <v>45000</v>
      </c>
    </row>
    <row r="24" spans="1:3" x14ac:dyDescent="0.35">
      <c r="A24" s="42"/>
      <c r="B24" s="277"/>
      <c r="C24" s="283"/>
    </row>
    <row r="25" spans="1:3" x14ac:dyDescent="0.35">
      <c r="A25" s="44">
        <v>2210200</v>
      </c>
      <c r="B25" s="279" t="s">
        <v>36</v>
      </c>
      <c r="C25" s="280"/>
    </row>
    <row r="26" spans="1:3" x14ac:dyDescent="0.35">
      <c r="A26" s="42">
        <v>2210201</v>
      </c>
      <c r="B26" s="277" t="s">
        <v>124</v>
      </c>
      <c r="C26" s="278">
        <v>10000</v>
      </c>
    </row>
    <row r="27" spans="1:3" x14ac:dyDescent="0.35">
      <c r="A27" s="42">
        <v>2210203</v>
      </c>
      <c r="B27" s="277" t="s">
        <v>125</v>
      </c>
      <c r="C27" s="278">
        <v>5000</v>
      </c>
    </row>
    <row r="28" spans="1:3" x14ac:dyDescent="0.35">
      <c r="A28" s="42">
        <v>2210205</v>
      </c>
      <c r="B28" s="277" t="s">
        <v>45</v>
      </c>
      <c r="C28" s="278">
        <v>3000</v>
      </c>
    </row>
    <row r="29" spans="1:3" x14ac:dyDescent="0.35">
      <c r="A29" s="42">
        <v>2210206</v>
      </c>
      <c r="B29" s="277" t="s">
        <v>126</v>
      </c>
      <c r="C29" s="278">
        <v>10000</v>
      </c>
    </row>
    <row r="30" spans="1:3" x14ac:dyDescent="0.35">
      <c r="A30" s="42"/>
      <c r="B30" s="275" t="s">
        <v>127</v>
      </c>
      <c r="C30" s="276">
        <f>SUM(C26:C29)</f>
        <v>28000</v>
      </c>
    </row>
    <row r="31" spans="1:3" x14ac:dyDescent="0.35">
      <c r="A31" s="42"/>
      <c r="B31" s="277"/>
      <c r="C31" s="278"/>
    </row>
    <row r="32" spans="1:3" x14ac:dyDescent="0.35">
      <c r="A32" s="44">
        <v>2210300</v>
      </c>
      <c r="B32" s="279" t="s">
        <v>78</v>
      </c>
      <c r="C32" s="280"/>
    </row>
    <row r="33" spans="1:3" x14ac:dyDescent="0.35">
      <c r="A33" s="42">
        <v>2210301</v>
      </c>
      <c r="B33" s="277" t="s">
        <v>128</v>
      </c>
      <c r="C33" s="285">
        <v>1000</v>
      </c>
    </row>
    <row r="34" spans="1:3" x14ac:dyDescent="0.35">
      <c r="A34" s="42">
        <v>2210302</v>
      </c>
      <c r="B34" s="282" t="s">
        <v>129</v>
      </c>
      <c r="C34" s="286">
        <v>0</v>
      </c>
    </row>
    <row r="35" spans="1:3" x14ac:dyDescent="0.35">
      <c r="A35" s="42"/>
      <c r="B35" s="287" t="s">
        <v>127</v>
      </c>
      <c r="C35" s="288">
        <f>SUM(C33:C34)</f>
        <v>1000</v>
      </c>
    </row>
    <row r="36" spans="1:3" x14ac:dyDescent="0.35">
      <c r="A36" s="42"/>
      <c r="B36" s="282"/>
      <c r="C36" s="289"/>
    </row>
    <row r="37" spans="1:3" x14ac:dyDescent="0.35">
      <c r="A37" s="44">
        <v>2210400</v>
      </c>
      <c r="B37" s="279" t="s">
        <v>80</v>
      </c>
      <c r="C37" s="280"/>
    </row>
    <row r="38" spans="1:3" x14ac:dyDescent="0.35">
      <c r="A38" s="42">
        <v>2210404</v>
      </c>
      <c r="B38" s="277" t="s">
        <v>130</v>
      </c>
      <c r="C38" s="278">
        <v>5000</v>
      </c>
    </row>
    <row r="39" spans="1:3" x14ac:dyDescent="0.35">
      <c r="A39" s="42"/>
      <c r="B39" s="275" t="s">
        <v>127</v>
      </c>
      <c r="C39" s="276">
        <f>SUM(C38)</f>
        <v>5000</v>
      </c>
    </row>
    <row r="40" spans="1:3" x14ac:dyDescent="0.35">
      <c r="A40" s="42"/>
      <c r="B40" s="277"/>
      <c r="C40" s="278"/>
    </row>
    <row r="41" spans="1:3" x14ac:dyDescent="0.35">
      <c r="A41" s="44">
        <v>2210500</v>
      </c>
      <c r="B41" s="279" t="s">
        <v>37</v>
      </c>
      <c r="C41" s="280"/>
    </row>
    <row r="42" spans="1:3" x14ac:dyDescent="0.35">
      <c r="A42" s="42">
        <v>2210502</v>
      </c>
      <c r="B42" s="282" t="s">
        <v>131</v>
      </c>
      <c r="C42" s="278">
        <v>10000</v>
      </c>
    </row>
    <row r="43" spans="1:3" x14ac:dyDescent="0.35">
      <c r="A43" s="42">
        <v>2210503</v>
      </c>
      <c r="B43" s="282" t="s">
        <v>132</v>
      </c>
      <c r="C43" s="278">
        <v>100000</v>
      </c>
    </row>
    <row r="44" spans="1:3" x14ac:dyDescent="0.35">
      <c r="A44" s="42">
        <v>2210511</v>
      </c>
      <c r="B44" s="277" t="s">
        <v>133</v>
      </c>
      <c r="C44" s="278">
        <v>50000</v>
      </c>
    </row>
    <row r="45" spans="1:3" x14ac:dyDescent="0.35">
      <c r="A45" s="42">
        <v>2210510</v>
      </c>
      <c r="B45" s="277" t="s">
        <v>84</v>
      </c>
      <c r="C45" s="278">
        <v>2000</v>
      </c>
    </row>
    <row r="46" spans="1:3" x14ac:dyDescent="0.35">
      <c r="A46" s="42"/>
      <c r="B46" s="275" t="s">
        <v>127</v>
      </c>
      <c r="C46" s="276">
        <f>SUM(C42:C45)</f>
        <v>162000</v>
      </c>
    </row>
    <row r="47" spans="1:3" x14ac:dyDescent="0.35">
      <c r="A47" s="42"/>
      <c r="B47" s="277"/>
      <c r="C47" s="278"/>
    </row>
    <row r="48" spans="1:3" x14ac:dyDescent="0.35">
      <c r="A48" s="44">
        <v>2210600</v>
      </c>
      <c r="B48" s="279" t="s">
        <v>134</v>
      </c>
      <c r="C48" s="280"/>
    </row>
    <row r="49" spans="1:3" x14ac:dyDescent="0.35">
      <c r="A49" s="42">
        <v>2210602</v>
      </c>
      <c r="B49" s="282" t="s">
        <v>87</v>
      </c>
      <c r="C49" s="278">
        <v>5796.31</v>
      </c>
    </row>
    <row r="50" spans="1:3" x14ac:dyDescent="0.35">
      <c r="A50" s="42"/>
      <c r="B50" s="282" t="s">
        <v>148</v>
      </c>
      <c r="C50" s="278">
        <v>1800</v>
      </c>
    </row>
    <row r="51" spans="1:3" x14ac:dyDescent="0.35">
      <c r="A51" s="42">
        <v>2210606</v>
      </c>
      <c r="B51" s="282" t="s">
        <v>135</v>
      </c>
      <c r="C51" s="278">
        <v>2000</v>
      </c>
    </row>
    <row r="52" spans="1:3" x14ac:dyDescent="0.35">
      <c r="A52" s="42">
        <v>2210611</v>
      </c>
      <c r="B52" s="277" t="s">
        <v>69</v>
      </c>
      <c r="C52" s="278">
        <v>3000</v>
      </c>
    </row>
    <row r="53" spans="1:3" x14ac:dyDescent="0.35">
      <c r="A53" s="42"/>
      <c r="B53" s="275" t="s">
        <v>127</v>
      </c>
      <c r="C53" s="276">
        <f>SUM(C49:C52)</f>
        <v>12596.310000000001</v>
      </c>
    </row>
    <row r="54" spans="1:3" x14ac:dyDescent="0.35">
      <c r="A54" s="42"/>
      <c r="B54" s="277"/>
      <c r="C54" s="278"/>
    </row>
    <row r="55" spans="1:3" x14ac:dyDescent="0.35">
      <c r="A55" s="44">
        <v>2210700</v>
      </c>
      <c r="B55" s="281" t="s">
        <v>136</v>
      </c>
      <c r="C55" s="280"/>
    </row>
    <row r="56" spans="1:3" x14ac:dyDescent="0.35">
      <c r="A56" s="42">
        <v>2210702</v>
      </c>
      <c r="B56" s="282" t="s">
        <v>137</v>
      </c>
      <c r="C56" s="278">
        <v>60000</v>
      </c>
    </row>
    <row r="57" spans="1:3" x14ac:dyDescent="0.35">
      <c r="A57" s="42">
        <v>2210711</v>
      </c>
      <c r="B57" s="282" t="s">
        <v>138</v>
      </c>
      <c r="C57" s="278">
        <v>10000</v>
      </c>
    </row>
    <row r="58" spans="1:3" x14ac:dyDescent="0.35">
      <c r="A58" s="42"/>
      <c r="B58" s="287" t="s">
        <v>127</v>
      </c>
      <c r="C58" s="276">
        <f>SUM(C56:C57)</f>
        <v>70000</v>
      </c>
    </row>
    <row r="59" spans="1:3" x14ac:dyDescent="0.35">
      <c r="A59" s="42"/>
      <c r="B59" s="277"/>
      <c r="C59" s="278"/>
    </row>
    <row r="60" spans="1:3" x14ac:dyDescent="0.35">
      <c r="A60" s="44">
        <v>2210900</v>
      </c>
      <c r="B60" s="281" t="s">
        <v>91</v>
      </c>
      <c r="C60" s="280"/>
    </row>
    <row r="61" spans="1:3" x14ac:dyDescent="0.35">
      <c r="A61" s="42">
        <v>2210904</v>
      </c>
      <c r="B61" s="273" t="s">
        <v>139</v>
      </c>
      <c r="C61" s="283">
        <v>94000</v>
      </c>
    </row>
    <row r="62" spans="1:3" x14ac:dyDescent="0.35">
      <c r="A62" s="42">
        <v>2210905</v>
      </c>
      <c r="B62" s="282" t="s">
        <v>140</v>
      </c>
      <c r="C62" s="278">
        <v>40000</v>
      </c>
    </row>
    <row r="63" spans="1:3" x14ac:dyDescent="0.35">
      <c r="A63" s="42">
        <v>2210902</v>
      </c>
      <c r="B63" s="282" t="s">
        <v>92</v>
      </c>
      <c r="C63" s="278">
        <v>21000</v>
      </c>
    </row>
    <row r="64" spans="1:3" x14ac:dyDescent="0.35">
      <c r="A64" s="42"/>
      <c r="B64" s="287" t="s">
        <v>127</v>
      </c>
      <c r="C64" s="276">
        <f>SUM(C61:C63)</f>
        <v>155000</v>
      </c>
    </row>
    <row r="65" spans="1:3" x14ac:dyDescent="0.35">
      <c r="A65" s="42"/>
      <c r="B65" s="277"/>
      <c r="C65" s="278"/>
    </row>
    <row r="66" spans="1:3" x14ac:dyDescent="0.35">
      <c r="A66" s="44">
        <v>2211100</v>
      </c>
      <c r="B66" s="281" t="s">
        <v>141</v>
      </c>
      <c r="C66" s="280"/>
    </row>
    <row r="67" spans="1:3" x14ac:dyDescent="0.35">
      <c r="A67" s="42"/>
      <c r="B67" s="282" t="s">
        <v>42</v>
      </c>
      <c r="C67" s="278">
        <v>3000</v>
      </c>
    </row>
    <row r="68" spans="1:3" x14ac:dyDescent="0.35">
      <c r="A68" s="42"/>
      <c r="B68" s="287" t="s">
        <v>127</v>
      </c>
      <c r="C68" s="276">
        <f>SUM(C67)</f>
        <v>3000</v>
      </c>
    </row>
    <row r="69" spans="1:3" x14ac:dyDescent="0.35">
      <c r="A69" s="42"/>
      <c r="B69" s="277"/>
      <c r="C69" s="278"/>
    </row>
    <row r="70" spans="1:3" x14ac:dyDescent="0.35">
      <c r="A70" s="44">
        <v>2821000</v>
      </c>
      <c r="B70" s="281" t="s">
        <v>95</v>
      </c>
      <c r="C70" s="280"/>
    </row>
    <row r="71" spans="1:3" x14ac:dyDescent="0.35">
      <c r="A71" s="42">
        <v>2821002</v>
      </c>
      <c r="B71" s="282" t="s">
        <v>142</v>
      </c>
      <c r="C71" s="278">
        <v>2000</v>
      </c>
    </row>
    <row r="72" spans="1:3" x14ac:dyDescent="0.35">
      <c r="A72" s="42">
        <v>2821009</v>
      </c>
      <c r="B72" s="282" t="s">
        <v>43</v>
      </c>
      <c r="C72" s="278">
        <v>40600</v>
      </c>
    </row>
    <row r="73" spans="1:3" x14ac:dyDescent="0.35">
      <c r="A73" s="42">
        <v>3111101</v>
      </c>
      <c r="B73" s="282" t="s">
        <v>143</v>
      </c>
      <c r="C73" s="278">
        <v>173380.68</v>
      </c>
    </row>
    <row r="74" spans="1:3" ht="23.25" customHeight="1" x14ac:dyDescent="0.35">
      <c r="A74" s="42"/>
      <c r="B74" s="287" t="s">
        <v>127</v>
      </c>
      <c r="C74" s="276">
        <f>SUM(C71:C73)</f>
        <v>215980.68</v>
      </c>
    </row>
    <row r="75" spans="1:3" ht="16" thickBot="1" x14ac:dyDescent="0.4">
      <c r="A75" s="45"/>
      <c r="B75" s="290" t="s">
        <v>144</v>
      </c>
      <c r="C75" s="291">
        <f>C5+C11+C15+C23+C30+C35+C39+C46+C53+C58+C64+C68+C74</f>
        <v>866903.3899999999</v>
      </c>
    </row>
  </sheetData>
  <pageMargins left="0.70866141732283505" right="0.70866141732283505" top="0.74803149606299202" bottom="0.74803149606299202" header="0.31496062992126" footer="0.31496062992126"/>
  <pageSetup paperSize="9" firstPageNumber="2" orientation="landscape" useFirstPageNumber="1" r:id="rId1"/>
  <headerFoot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workbookViewId="0">
      <selection activeCell="I6" sqref="I6"/>
    </sheetView>
  </sheetViews>
  <sheetFormatPr defaultRowHeight="14.5" x14ac:dyDescent="0.35"/>
  <cols>
    <col min="1" max="1" width="12.7265625" customWidth="1"/>
    <col min="2" max="2" width="39.7265625" customWidth="1"/>
    <col min="3" max="3" width="28.453125" customWidth="1"/>
    <col min="4" max="4" width="11" hidden="1" customWidth="1"/>
    <col min="5" max="6" width="15.81640625" hidden="1" customWidth="1"/>
  </cols>
  <sheetData>
    <row r="1" spans="1:6" ht="15" x14ac:dyDescent="0.35">
      <c r="A1" s="346" t="s">
        <v>68</v>
      </c>
      <c r="B1" s="346"/>
      <c r="C1" s="346"/>
      <c r="D1" s="346"/>
      <c r="E1" s="346"/>
      <c r="F1" s="346"/>
    </row>
    <row r="2" spans="1:6" ht="15" x14ac:dyDescent="0.35">
      <c r="A2" s="346" t="s">
        <v>477</v>
      </c>
      <c r="B2" s="346"/>
      <c r="C2" s="346"/>
      <c r="D2" s="346"/>
      <c r="E2" s="346"/>
      <c r="F2" s="346"/>
    </row>
    <row r="3" spans="1:6" ht="15.5" thickBot="1" x14ac:dyDescent="0.4">
      <c r="A3" s="347" t="s">
        <v>185</v>
      </c>
      <c r="B3" s="347"/>
      <c r="C3" s="347"/>
      <c r="D3" s="347"/>
      <c r="E3" s="347"/>
      <c r="F3" s="347"/>
    </row>
    <row r="4" spans="1:6" ht="16.5" customHeight="1" thickBot="1" x14ac:dyDescent="0.4">
      <c r="A4" s="348" t="s">
        <v>0</v>
      </c>
      <c r="B4" s="348" t="s">
        <v>30</v>
      </c>
      <c r="C4" s="350" t="s">
        <v>107</v>
      </c>
      <c r="D4" s="350"/>
      <c r="E4" s="350"/>
      <c r="F4" s="350"/>
    </row>
    <row r="5" spans="1:6" ht="15.5" thickBot="1" x14ac:dyDescent="0.4">
      <c r="A5" s="349"/>
      <c r="B5" s="349"/>
      <c r="C5" s="39">
        <v>2024</v>
      </c>
      <c r="D5" s="40"/>
      <c r="E5" s="40"/>
      <c r="F5" s="40"/>
    </row>
    <row r="6" spans="1:6" ht="34.5" customHeight="1" thickBot="1" x14ac:dyDescent="0.4">
      <c r="A6" s="41"/>
      <c r="B6" s="36" t="s">
        <v>46</v>
      </c>
      <c r="C6" s="39"/>
      <c r="D6" s="40"/>
      <c r="E6" s="40"/>
      <c r="F6" s="40"/>
    </row>
    <row r="7" spans="1:6" ht="39.75" customHeight="1" thickBot="1" x14ac:dyDescent="0.4">
      <c r="A7" s="30"/>
      <c r="B7" s="33" t="s">
        <v>44</v>
      </c>
      <c r="C7" s="32" t="s">
        <v>114</v>
      </c>
      <c r="D7" s="40"/>
      <c r="E7" s="40"/>
      <c r="F7" s="40"/>
    </row>
    <row r="8" spans="1:6" ht="30.75" customHeight="1" thickBot="1" x14ac:dyDescent="0.4">
      <c r="A8" s="6">
        <v>2111102</v>
      </c>
      <c r="B8" s="7" t="s">
        <v>31</v>
      </c>
      <c r="C8" s="8">
        <v>70000</v>
      </c>
    </row>
    <row r="9" spans="1:6" ht="25.5" customHeight="1" thickBot="1" x14ac:dyDescent="0.4">
      <c r="A9" s="6"/>
      <c r="B9" s="11" t="s">
        <v>4</v>
      </c>
      <c r="C9" s="12">
        <f>SUM(C8)</f>
        <v>70000</v>
      </c>
    </row>
    <row r="10" spans="1:6" ht="35.25" customHeight="1" thickBot="1" x14ac:dyDescent="0.4">
      <c r="A10" s="35"/>
      <c r="B10" s="33" t="s">
        <v>72</v>
      </c>
      <c r="C10" s="32"/>
    </row>
    <row r="11" spans="1:6" ht="35.25" customHeight="1" thickBot="1" x14ac:dyDescent="0.4">
      <c r="A11" s="6">
        <v>2121001</v>
      </c>
      <c r="B11" s="7" t="s">
        <v>98</v>
      </c>
      <c r="C11" s="8">
        <v>20000</v>
      </c>
    </row>
    <row r="12" spans="1:6" ht="35.25" customHeight="1" thickBot="1" x14ac:dyDescent="0.4">
      <c r="A12" s="10"/>
      <c r="B12" s="11" t="s">
        <v>4</v>
      </c>
      <c r="C12" s="12">
        <f>SUM(C11:C11)</f>
        <v>20000</v>
      </c>
    </row>
    <row r="13" spans="1:6" ht="23.25" customHeight="1" thickBot="1" x14ac:dyDescent="0.4">
      <c r="A13" s="30">
        <v>11</v>
      </c>
      <c r="B13" s="33" t="s">
        <v>32</v>
      </c>
      <c r="C13" s="32"/>
    </row>
    <row r="14" spans="1:6" ht="35.25" customHeight="1" thickBot="1" x14ac:dyDescent="0.4">
      <c r="A14" s="6">
        <v>2111243</v>
      </c>
      <c r="B14" s="7" t="s">
        <v>33</v>
      </c>
      <c r="C14" s="8">
        <v>20000</v>
      </c>
    </row>
    <row r="15" spans="1:6" ht="16" thickBot="1" x14ac:dyDescent="0.4">
      <c r="A15" s="6">
        <v>2111244</v>
      </c>
      <c r="B15" s="7" t="s">
        <v>34</v>
      </c>
      <c r="C15" s="8">
        <v>20000</v>
      </c>
    </row>
    <row r="16" spans="1:6" ht="30" customHeight="1" thickBot="1" x14ac:dyDescent="0.4">
      <c r="A16" s="10"/>
      <c r="B16" s="11" t="s">
        <v>4</v>
      </c>
      <c r="C16" s="12">
        <f>SUM(C14:C15)</f>
        <v>40000</v>
      </c>
    </row>
    <row r="17" spans="1:3" ht="16" thickBot="1" x14ac:dyDescent="0.4">
      <c r="A17" s="30">
        <v>12</v>
      </c>
      <c r="B17" s="33" t="s">
        <v>35</v>
      </c>
      <c r="C17" s="32"/>
    </row>
    <row r="18" spans="1:3" ht="32.25" customHeight="1" thickBot="1" x14ac:dyDescent="0.4">
      <c r="A18" s="35">
        <v>2210100</v>
      </c>
      <c r="B18" s="33" t="s">
        <v>39</v>
      </c>
      <c r="C18" s="32"/>
    </row>
    <row r="19" spans="1:3" ht="25.5" customHeight="1" thickBot="1" x14ac:dyDescent="0.4">
      <c r="A19" s="6">
        <v>2210101</v>
      </c>
      <c r="B19" s="7" t="s">
        <v>73</v>
      </c>
      <c r="C19" s="8">
        <v>10092</v>
      </c>
    </row>
    <row r="20" spans="1:3" ht="28.5" customHeight="1" thickBot="1" x14ac:dyDescent="0.4">
      <c r="A20" s="6">
        <v>2210102</v>
      </c>
      <c r="B20" s="7" t="s">
        <v>74</v>
      </c>
      <c r="C20" s="8">
        <v>10000</v>
      </c>
    </row>
    <row r="21" spans="1:3" ht="27" customHeight="1" thickBot="1" x14ac:dyDescent="0.4">
      <c r="A21" s="6">
        <v>2210103</v>
      </c>
      <c r="B21" s="7" t="s">
        <v>40</v>
      </c>
      <c r="C21" s="8">
        <v>12000</v>
      </c>
    </row>
    <row r="22" spans="1:3" ht="27.75" customHeight="1" thickBot="1" x14ac:dyDescent="0.4">
      <c r="A22" s="6">
        <v>2210122</v>
      </c>
      <c r="B22" s="7" t="s">
        <v>70</v>
      </c>
      <c r="C22" s="8">
        <v>5000</v>
      </c>
    </row>
    <row r="23" spans="1:3" ht="25.5" customHeight="1" thickBot="1" x14ac:dyDescent="0.4">
      <c r="A23" s="10"/>
      <c r="B23" s="11" t="s">
        <v>4</v>
      </c>
      <c r="C23" s="12">
        <f>SUM(C19:C22)</f>
        <v>37092</v>
      </c>
    </row>
    <row r="24" spans="1:3" ht="36" customHeight="1" thickBot="1" x14ac:dyDescent="0.4">
      <c r="A24" s="35">
        <v>2210200</v>
      </c>
      <c r="B24" s="33" t="s">
        <v>36</v>
      </c>
      <c r="C24" s="32"/>
    </row>
    <row r="25" spans="1:3" ht="33.75" customHeight="1" thickBot="1" x14ac:dyDescent="0.4">
      <c r="A25" s="6">
        <v>2210201</v>
      </c>
      <c r="B25" s="7" t="s">
        <v>75</v>
      </c>
      <c r="C25" s="8">
        <v>10000</v>
      </c>
    </row>
    <row r="26" spans="1:3" ht="27.75" customHeight="1" thickBot="1" x14ac:dyDescent="0.4">
      <c r="A26" s="6">
        <v>2210202</v>
      </c>
      <c r="B26" s="7" t="s">
        <v>76</v>
      </c>
      <c r="C26" s="8">
        <v>5000</v>
      </c>
    </row>
    <row r="27" spans="1:3" ht="33" customHeight="1" thickBot="1" x14ac:dyDescent="0.4">
      <c r="A27" s="6">
        <v>2210203</v>
      </c>
      <c r="B27" s="7" t="s">
        <v>77</v>
      </c>
      <c r="C27" s="8">
        <v>2000</v>
      </c>
    </row>
    <row r="28" spans="1:3" ht="32.25" customHeight="1" thickBot="1" x14ac:dyDescent="0.4">
      <c r="A28" s="6">
        <v>2210205</v>
      </c>
      <c r="B28" s="7" t="s">
        <v>45</v>
      </c>
      <c r="C28" s="8">
        <v>2000</v>
      </c>
    </row>
    <row r="29" spans="1:3" ht="31.5" customHeight="1" thickBot="1" x14ac:dyDescent="0.4">
      <c r="A29" s="10"/>
      <c r="B29" s="11" t="s">
        <v>4</v>
      </c>
      <c r="C29" s="12">
        <f>SUM(C25:C28)</f>
        <v>19000</v>
      </c>
    </row>
    <row r="30" spans="1:3" ht="30.75" customHeight="1" thickBot="1" x14ac:dyDescent="0.4">
      <c r="A30" s="35">
        <v>2210300</v>
      </c>
      <c r="B30" s="33" t="s">
        <v>78</v>
      </c>
      <c r="C30" s="32"/>
    </row>
    <row r="31" spans="1:3" ht="26.25" customHeight="1" thickBot="1" x14ac:dyDescent="0.4">
      <c r="A31" s="6">
        <v>2210301</v>
      </c>
      <c r="B31" s="7" t="s">
        <v>79</v>
      </c>
      <c r="C31" s="8">
        <v>2000</v>
      </c>
    </row>
    <row r="32" spans="1:3" ht="31.5" customHeight="1" thickBot="1" x14ac:dyDescent="0.4">
      <c r="A32" s="6"/>
      <c r="B32" s="11" t="s">
        <v>4</v>
      </c>
      <c r="C32" s="12">
        <v>2000</v>
      </c>
    </row>
    <row r="33" spans="1:3" ht="34.5" customHeight="1" thickBot="1" x14ac:dyDescent="0.4">
      <c r="A33" s="35">
        <v>2210400</v>
      </c>
      <c r="B33" s="33" t="s">
        <v>80</v>
      </c>
      <c r="C33" s="34"/>
    </row>
    <row r="34" spans="1:3" ht="34.5" customHeight="1" thickBot="1" x14ac:dyDescent="0.4">
      <c r="A34" s="24">
        <v>2210404</v>
      </c>
      <c r="B34" s="25" t="s">
        <v>81</v>
      </c>
      <c r="C34" s="26">
        <v>7000</v>
      </c>
    </row>
    <row r="35" spans="1:3" ht="34.5" customHeight="1" thickBot="1" x14ac:dyDescent="0.4">
      <c r="A35" s="6"/>
      <c r="B35" s="11" t="s">
        <v>38</v>
      </c>
      <c r="C35" s="12">
        <f>SUM(C34)</f>
        <v>7000</v>
      </c>
    </row>
    <row r="36" spans="1:3" ht="31.5" customHeight="1" thickBot="1" x14ac:dyDescent="0.4">
      <c r="A36" s="30">
        <v>2210500</v>
      </c>
      <c r="B36" s="33" t="s">
        <v>37</v>
      </c>
      <c r="C36" s="32"/>
    </row>
    <row r="37" spans="1:3" ht="30" customHeight="1" thickBot="1" x14ac:dyDescent="0.4">
      <c r="A37" s="24">
        <v>2210502</v>
      </c>
      <c r="B37" s="7" t="s">
        <v>82</v>
      </c>
      <c r="C37" s="8">
        <v>10000</v>
      </c>
    </row>
    <row r="38" spans="1:3" ht="31.5" customHeight="1" thickBot="1" x14ac:dyDescent="0.4">
      <c r="A38" s="6">
        <v>2210503</v>
      </c>
      <c r="B38" s="7" t="s">
        <v>85</v>
      </c>
      <c r="C38" s="8">
        <v>90000</v>
      </c>
    </row>
    <row r="39" spans="1:3" ht="29.25" customHeight="1" thickBot="1" x14ac:dyDescent="0.4">
      <c r="A39" s="6">
        <v>2210511</v>
      </c>
      <c r="B39" s="7" t="s">
        <v>83</v>
      </c>
      <c r="C39" s="8">
        <v>50000</v>
      </c>
    </row>
    <row r="40" spans="1:3" ht="26.25" customHeight="1" thickBot="1" x14ac:dyDescent="0.4">
      <c r="A40" s="6">
        <v>2210510</v>
      </c>
      <c r="B40" s="7" t="s">
        <v>84</v>
      </c>
      <c r="C40" s="8">
        <v>10000</v>
      </c>
    </row>
    <row r="41" spans="1:3" ht="33" customHeight="1" thickBot="1" x14ac:dyDescent="0.4">
      <c r="A41" s="6"/>
      <c r="B41" s="11" t="s">
        <v>4</v>
      </c>
      <c r="C41" s="12">
        <f>SUM(C37:C40)</f>
        <v>160000</v>
      </c>
    </row>
    <row r="42" spans="1:3" ht="27" customHeight="1" thickBot="1" x14ac:dyDescent="0.4">
      <c r="A42" s="30">
        <v>2210600</v>
      </c>
      <c r="B42" s="33" t="s">
        <v>86</v>
      </c>
      <c r="C42" s="32"/>
    </row>
    <row r="43" spans="1:3" ht="30" customHeight="1" thickBot="1" x14ac:dyDescent="0.4">
      <c r="A43" s="24">
        <v>2210602</v>
      </c>
      <c r="B43" s="7" t="s">
        <v>87</v>
      </c>
      <c r="C43" s="8">
        <v>2000</v>
      </c>
    </row>
    <row r="44" spans="1:3" ht="28.5" customHeight="1" thickBot="1" x14ac:dyDescent="0.4">
      <c r="A44" s="6">
        <v>2210606</v>
      </c>
      <c r="B44" s="7" t="s">
        <v>88</v>
      </c>
      <c r="C44" s="8">
        <v>7000</v>
      </c>
    </row>
    <row r="45" spans="1:3" ht="21" customHeight="1" thickBot="1" x14ac:dyDescent="0.4">
      <c r="A45" s="6">
        <v>2210611</v>
      </c>
      <c r="B45" s="7" t="s">
        <v>69</v>
      </c>
      <c r="C45" s="8">
        <v>4000</v>
      </c>
    </row>
    <row r="46" spans="1:3" ht="24.75" customHeight="1" thickBot="1" x14ac:dyDescent="0.4">
      <c r="A46" s="6"/>
      <c r="B46" s="11" t="s">
        <v>4</v>
      </c>
      <c r="C46" s="12">
        <f>SUM(C43:C45)</f>
        <v>13000</v>
      </c>
    </row>
    <row r="47" spans="1:3" ht="31.5" customHeight="1" thickBot="1" x14ac:dyDescent="0.4">
      <c r="A47" s="30">
        <v>2210700</v>
      </c>
      <c r="B47" s="33" t="s">
        <v>89</v>
      </c>
      <c r="C47" s="32"/>
    </row>
    <row r="48" spans="1:3" ht="23.25" customHeight="1" thickBot="1" x14ac:dyDescent="0.4">
      <c r="A48" s="27">
        <v>2210702</v>
      </c>
      <c r="B48" s="7" t="s">
        <v>90</v>
      </c>
      <c r="C48" s="8">
        <v>66000</v>
      </c>
    </row>
    <row r="49" spans="1:3" ht="23.25" customHeight="1" thickBot="1" x14ac:dyDescent="0.4">
      <c r="A49" s="6">
        <v>2210711</v>
      </c>
      <c r="B49" s="7" t="s">
        <v>41</v>
      </c>
      <c r="C49" s="8">
        <v>13620.31</v>
      </c>
    </row>
    <row r="50" spans="1:3" ht="27.75" customHeight="1" thickBot="1" x14ac:dyDescent="0.4">
      <c r="A50" s="6"/>
      <c r="B50" s="11" t="s">
        <v>4</v>
      </c>
      <c r="C50" s="12">
        <f>SUM(C48:C49)</f>
        <v>79620.31</v>
      </c>
    </row>
    <row r="51" spans="1:3" ht="28.5" customHeight="1" thickBot="1" x14ac:dyDescent="0.4">
      <c r="A51" s="30">
        <v>2210800</v>
      </c>
      <c r="B51" s="31" t="s">
        <v>105</v>
      </c>
      <c r="C51" s="32"/>
    </row>
    <row r="52" spans="1:3" ht="38.25" customHeight="1" thickBot="1" x14ac:dyDescent="0.4">
      <c r="A52" s="24">
        <v>2210804</v>
      </c>
      <c r="B52" s="7" t="s">
        <v>106</v>
      </c>
      <c r="C52" s="8">
        <v>70000</v>
      </c>
    </row>
    <row r="53" spans="1:3" ht="25.5" customHeight="1" thickBot="1" x14ac:dyDescent="0.4">
      <c r="A53" s="27"/>
      <c r="B53" s="11" t="s">
        <v>4</v>
      </c>
      <c r="C53" s="12">
        <f>SUM(C52)</f>
        <v>70000</v>
      </c>
    </row>
    <row r="54" spans="1:3" ht="25.5" customHeight="1" thickBot="1" x14ac:dyDescent="0.4">
      <c r="A54" s="30">
        <v>2210900</v>
      </c>
      <c r="B54" s="33" t="s">
        <v>91</v>
      </c>
      <c r="C54" s="34"/>
    </row>
    <row r="55" spans="1:3" ht="23.25" customHeight="1" thickBot="1" x14ac:dyDescent="0.4">
      <c r="A55" s="27">
        <v>2210902</v>
      </c>
      <c r="B55" s="7" t="s">
        <v>92</v>
      </c>
      <c r="C55" s="8">
        <v>10000</v>
      </c>
    </row>
    <row r="56" spans="1:3" ht="24.75" customHeight="1" thickBot="1" x14ac:dyDescent="0.4">
      <c r="A56" s="10">
        <v>2210905</v>
      </c>
      <c r="B56" s="7" t="s">
        <v>93</v>
      </c>
      <c r="C56" s="8">
        <v>40000</v>
      </c>
    </row>
    <row r="57" spans="1:3" ht="26.25" customHeight="1" thickBot="1" x14ac:dyDescent="0.4">
      <c r="A57" s="10"/>
      <c r="B57" s="11" t="s">
        <v>38</v>
      </c>
      <c r="C57" s="12">
        <f>SUM(C55:C56)</f>
        <v>50000</v>
      </c>
    </row>
    <row r="58" spans="1:3" ht="39.75" customHeight="1" thickBot="1" x14ac:dyDescent="0.4">
      <c r="A58" s="30">
        <v>2211100</v>
      </c>
      <c r="B58" s="33" t="s">
        <v>94</v>
      </c>
      <c r="C58" s="32"/>
    </row>
    <row r="59" spans="1:3" ht="31.5" customHeight="1" thickBot="1" x14ac:dyDescent="0.4">
      <c r="A59" s="27">
        <v>2211100</v>
      </c>
      <c r="B59" s="7" t="s">
        <v>42</v>
      </c>
      <c r="C59" s="8">
        <v>3000</v>
      </c>
    </row>
    <row r="60" spans="1:3" ht="39.75" customHeight="1" thickBot="1" x14ac:dyDescent="0.4">
      <c r="A60" s="10"/>
      <c r="B60" s="11" t="s">
        <v>38</v>
      </c>
      <c r="C60" s="12">
        <f>SUM(C59:C59)</f>
        <v>3000</v>
      </c>
    </row>
    <row r="61" spans="1:3" ht="25.5" customHeight="1" thickBot="1" x14ac:dyDescent="0.4">
      <c r="A61" s="37">
        <v>2821000</v>
      </c>
      <c r="B61" s="36" t="s">
        <v>95</v>
      </c>
      <c r="C61" s="38"/>
    </row>
    <row r="62" spans="1:3" ht="27" customHeight="1" thickBot="1" x14ac:dyDescent="0.4">
      <c r="A62" s="28">
        <v>2821002</v>
      </c>
      <c r="B62" s="7" t="s">
        <v>96</v>
      </c>
      <c r="C62" s="8">
        <v>3000</v>
      </c>
    </row>
    <row r="63" spans="1:3" ht="37.5" customHeight="1" thickBot="1" x14ac:dyDescent="0.4">
      <c r="A63" s="6">
        <v>2821009</v>
      </c>
      <c r="B63" s="7" t="s">
        <v>43</v>
      </c>
      <c r="C63" s="8">
        <v>40000</v>
      </c>
    </row>
    <row r="64" spans="1:3" ht="32.25" customHeight="1" thickBot="1" x14ac:dyDescent="0.4">
      <c r="A64" s="6"/>
      <c r="B64" s="11" t="s">
        <v>4</v>
      </c>
      <c r="C64" s="12">
        <f>SUM(C62:C63)</f>
        <v>43000</v>
      </c>
    </row>
    <row r="65" spans="1:3" ht="33" customHeight="1" thickBot="1" x14ac:dyDescent="0.4">
      <c r="A65" s="35"/>
      <c r="B65" s="36" t="s">
        <v>29</v>
      </c>
      <c r="C65" s="34"/>
    </row>
    <row r="66" spans="1:3" ht="16" thickBot="1" x14ac:dyDescent="0.4">
      <c r="A66" s="6">
        <v>2210611</v>
      </c>
      <c r="B66" s="7" t="s">
        <v>97</v>
      </c>
      <c r="C66" s="8">
        <v>153428.07999999999</v>
      </c>
    </row>
    <row r="67" spans="1:3" ht="25.5" customHeight="1" thickBot="1" x14ac:dyDescent="0.4">
      <c r="A67" s="6"/>
      <c r="B67" s="11" t="s">
        <v>4</v>
      </c>
      <c r="C67" s="12">
        <f>SUM(C66)</f>
        <v>153428.07999999999</v>
      </c>
    </row>
    <row r="68" spans="1:3" ht="38.25" customHeight="1" thickBot="1" x14ac:dyDescent="0.4">
      <c r="A68" s="30"/>
      <c r="B68" s="33" t="s">
        <v>27</v>
      </c>
      <c r="C68" s="34">
        <f>C9+C12+C16+C23+C29+C32+C35+C41+C46+C50+C53+C57+C60+C64+C67</f>
        <v>767140.39</v>
      </c>
    </row>
    <row r="69" spans="1:3" ht="27" customHeight="1" x14ac:dyDescent="0.35"/>
    <row r="70" spans="1:3" ht="24.75" customHeight="1" x14ac:dyDescent="0.35"/>
    <row r="71" spans="1:3" ht="38.25" customHeight="1" x14ac:dyDescent="0.35"/>
    <row r="73" spans="1:3" ht="32.25" customHeight="1" x14ac:dyDescent="0.35"/>
    <row r="74" spans="1:3" ht="33" customHeight="1" x14ac:dyDescent="0.35"/>
    <row r="75" spans="1:3" ht="36.75" customHeight="1" x14ac:dyDescent="0.35"/>
    <row r="76" spans="1:3" ht="38.25" customHeight="1" x14ac:dyDescent="0.35"/>
    <row r="78" spans="1:3" ht="36.75" customHeight="1" x14ac:dyDescent="0.35"/>
    <row r="79" spans="1:3" ht="32.25" customHeight="1" x14ac:dyDescent="0.35"/>
    <row r="81" ht="33.75" customHeight="1" x14ac:dyDescent="0.35"/>
    <row r="82" ht="37.5" customHeight="1" x14ac:dyDescent="0.35"/>
    <row r="83" ht="33" customHeight="1" x14ac:dyDescent="0.35"/>
    <row r="87" ht="31.5" customHeight="1" x14ac:dyDescent="0.35"/>
    <row r="89" ht="36" customHeight="1" x14ac:dyDescent="0.35"/>
    <row r="90" ht="38.25" customHeight="1" x14ac:dyDescent="0.35"/>
    <row r="91" ht="32.25" customHeight="1" x14ac:dyDescent="0.35"/>
    <row r="92" ht="38.25" customHeight="1" x14ac:dyDescent="0.35"/>
  </sheetData>
  <mergeCells count="6">
    <mergeCell ref="A1:F1"/>
    <mergeCell ref="A2:F2"/>
    <mergeCell ref="A3:F3"/>
    <mergeCell ref="A4:A5"/>
    <mergeCell ref="B4:B5"/>
    <mergeCell ref="C4:F4"/>
  </mergeCells>
  <pageMargins left="0.7" right="0.7" top="0.75" bottom="0.75" header="0.3" footer="0.3"/>
  <pageSetup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opLeftCell="A77" zoomScale="87" zoomScaleNormal="87" workbookViewId="0">
      <selection activeCell="J43" sqref="J43"/>
    </sheetView>
  </sheetViews>
  <sheetFormatPr defaultRowHeight="14.5" x14ac:dyDescent="0.35"/>
  <cols>
    <col min="1" max="1" width="18.81640625" customWidth="1"/>
    <col min="2" max="2" width="25.26953125" customWidth="1"/>
    <col min="3" max="3" width="25.453125" customWidth="1"/>
    <col min="4" max="4" width="19.453125" customWidth="1"/>
    <col min="5" max="5" width="16.1796875" customWidth="1"/>
    <col min="6" max="6" width="19.453125" customWidth="1"/>
    <col min="7" max="7" width="18.453125" customWidth="1"/>
    <col min="8" max="8" width="14.7265625" style="62" customWidth="1"/>
    <col min="12" max="12" width="13.26953125" customWidth="1"/>
  </cols>
  <sheetData>
    <row r="1" spans="1:10" ht="15" thickBot="1" x14ac:dyDescent="0.4">
      <c r="C1" s="111" t="s">
        <v>182</v>
      </c>
      <c r="D1" s="111"/>
      <c r="E1" s="111"/>
    </row>
    <row r="2" spans="1:10" ht="15" thickBot="1" x14ac:dyDescent="0.4">
      <c r="A2" s="364" t="s">
        <v>184</v>
      </c>
      <c r="B2" s="365"/>
      <c r="C2" s="365"/>
      <c r="D2" s="365"/>
      <c r="E2" s="365"/>
      <c r="F2" s="365"/>
      <c r="G2" s="365"/>
      <c r="H2" s="366"/>
    </row>
    <row r="3" spans="1:10" ht="16" thickBot="1" x14ac:dyDescent="0.4">
      <c r="A3" s="101" t="s">
        <v>146</v>
      </c>
      <c r="B3" s="367">
        <v>2021</v>
      </c>
      <c r="C3" s="369"/>
      <c r="D3" s="367">
        <v>2022</v>
      </c>
      <c r="E3" s="369"/>
      <c r="F3" s="367">
        <v>2023</v>
      </c>
      <c r="G3" s="368"/>
      <c r="H3" s="369"/>
    </row>
    <row r="4" spans="1:10" ht="31.5" thickBot="1" x14ac:dyDescent="0.4">
      <c r="A4" s="101"/>
      <c r="B4" s="101" t="s">
        <v>154</v>
      </c>
      <c r="C4" s="101" t="s">
        <v>156</v>
      </c>
      <c r="D4" s="101" t="s">
        <v>154</v>
      </c>
      <c r="E4" s="101" t="s">
        <v>156</v>
      </c>
      <c r="F4" s="101" t="s">
        <v>154</v>
      </c>
      <c r="G4" s="101" t="s">
        <v>170</v>
      </c>
      <c r="H4" s="193" t="s">
        <v>158</v>
      </c>
    </row>
    <row r="5" spans="1:10" ht="19.5" customHeight="1" thickBot="1" x14ac:dyDescent="0.4">
      <c r="A5" s="102" t="s">
        <v>159</v>
      </c>
      <c r="B5" s="103">
        <v>91209.39</v>
      </c>
      <c r="C5" s="103">
        <v>6201.24</v>
      </c>
      <c r="D5" s="103">
        <v>76409.39</v>
      </c>
      <c r="E5" s="103">
        <v>39806.239999999998</v>
      </c>
      <c r="F5" s="103">
        <v>80409.39</v>
      </c>
      <c r="G5" s="103">
        <v>27818.55</v>
      </c>
      <c r="H5" s="104">
        <f>G5/G15</f>
        <v>6.2859517788589031E-2</v>
      </c>
      <c r="J5" t="s">
        <v>183</v>
      </c>
    </row>
    <row r="6" spans="1:10" ht="32.25" customHeight="1" thickBot="1" x14ac:dyDescent="0.4">
      <c r="A6" s="102" t="s">
        <v>169</v>
      </c>
      <c r="B6" s="103">
        <v>1000</v>
      </c>
      <c r="C6" s="105" t="s">
        <v>168</v>
      </c>
      <c r="D6" s="103">
        <v>1000</v>
      </c>
      <c r="E6" s="112">
        <v>400</v>
      </c>
      <c r="F6" s="103">
        <v>1000</v>
      </c>
      <c r="G6" s="109">
        <v>140</v>
      </c>
      <c r="H6" s="104">
        <f>G6/G15</f>
        <v>3.1634763459642811E-4</v>
      </c>
    </row>
    <row r="7" spans="1:10" ht="20.25" customHeight="1" thickBot="1" x14ac:dyDescent="0.4">
      <c r="A7" s="102" t="s">
        <v>160</v>
      </c>
      <c r="B7" s="103">
        <v>436969</v>
      </c>
      <c r="C7" s="103">
        <v>309407.7</v>
      </c>
      <c r="D7" s="103">
        <v>416769</v>
      </c>
      <c r="E7" s="112">
        <v>354844.2</v>
      </c>
      <c r="F7" s="103">
        <v>450634</v>
      </c>
      <c r="G7" s="103">
        <v>268236.3</v>
      </c>
      <c r="H7" s="104">
        <f>G7/G15</f>
        <v>0.60611370727069902</v>
      </c>
    </row>
    <row r="8" spans="1:10" ht="21.75" customHeight="1" thickBot="1" x14ac:dyDescent="0.4">
      <c r="A8" s="102" t="s">
        <v>161</v>
      </c>
      <c r="B8" s="103">
        <v>37500</v>
      </c>
      <c r="C8" s="103">
        <v>15425.1</v>
      </c>
      <c r="D8" s="103">
        <v>37500</v>
      </c>
      <c r="E8" s="112">
        <v>23524</v>
      </c>
      <c r="F8" s="103">
        <v>37500</v>
      </c>
      <c r="G8" s="103">
        <v>27600.53</v>
      </c>
      <c r="H8" s="104">
        <f>G8/G15</f>
        <v>6.2366874136483938E-2</v>
      </c>
    </row>
    <row r="9" spans="1:10" ht="20.25" customHeight="1" thickBot="1" x14ac:dyDescent="0.4">
      <c r="A9" s="102" t="s">
        <v>162</v>
      </c>
      <c r="B9" s="103">
        <v>114640</v>
      </c>
      <c r="C9" s="103">
        <v>40390.44</v>
      </c>
      <c r="D9" s="103">
        <v>149640</v>
      </c>
      <c r="E9" s="112">
        <v>77997.09</v>
      </c>
      <c r="F9" s="103">
        <v>161560</v>
      </c>
      <c r="G9" s="103">
        <v>57735.98</v>
      </c>
      <c r="H9" s="104">
        <f>G9/G15</f>
        <v>0.13046171931504771</v>
      </c>
    </row>
    <row r="10" spans="1:10" ht="21" customHeight="1" thickBot="1" x14ac:dyDescent="0.4">
      <c r="A10" s="102" t="s">
        <v>163</v>
      </c>
      <c r="B10" s="103">
        <v>57600</v>
      </c>
      <c r="C10" s="103">
        <v>55290.15</v>
      </c>
      <c r="D10" s="103">
        <v>57600</v>
      </c>
      <c r="E10" s="112">
        <v>14246</v>
      </c>
      <c r="F10" s="103">
        <v>66500</v>
      </c>
      <c r="G10" s="103">
        <v>10710</v>
      </c>
      <c r="H10" s="104">
        <f>G10/G15</f>
        <v>2.420059404662675E-2</v>
      </c>
    </row>
    <row r="11" spans="1:10" ht="21" customHeight="1" thickBot="1" x14ac:dyDescent="0.4">
      <c r="A11" s="102" t="s">
        <v>164</v>
      </c>
      <c r="B11" s="103">
        <v>28222</v>
      </c>
      <c r="C11" s="103">
        <v>24114.09</v>
      </c>
      <c r="D11" s="103">
        <v>28222</v>
      </c>
      <c r="E11" s="112">
        <v>26114</v>
      </c>
      <c r="F11" s="103">
        <v>48400</v>
      </c>
      <c r="G11" s="103">
        <v>50309.760000000002</v>
      </c>
      <c r="H11" s="104">
        <f>G11/G15</f>
        <v>0.11368123980795711</v>
      </c>
    </row>
    <row r="12" spans="1:10" ht="21.75" customHeight="1" thickBot="1" x14ac:dyDescent="0.4">
      <c r="A12" s="102" t="s">
        <v>165</v>
      </c>
      <c r="B12" s="105" t="s">
        <v>168</v>
      </c>
      <c r="C12" s="105" t="s">
        <v>168</v>
      </c>
      <c r="D12" s="105" t="s">
        <v>168</v>
      </c>
      <c r="E12" s="112" t="s">
        <v>168</v>
      </c>
      <c r="F12" s="105" t="s">
        <v>168</v>
      </c>
      <c r="G12" s="105" t="s">
        <v>168</v>
      </c>
      <c r="H12" s="104" t="s">
        <v>168</v>
      </c>
    </row>
    <row r="13" spans="1:10" ht="21.75" customHeight="1" thickBot="1" x14ac:dyDescent="0.4">
      <c r="A13" s="102" t="s">
        <v>38</v>
      </c>
      <c r="B13" s="106">
        <v>767140.39</v>
      </c>
      <c r="C13" s="106">
        <v>450828.72</v>
      </c>
      <c r="D13" s="106">
        <v>767140.39</v>
      </c>
      <c r="E13" s="113">
        <f>SUM(E5:E12)</f>
        <v>536931.53</v>
      </c>
      <c r="F13" s="106">
        <f>SUM(F5:F12)</f>
        <v>846003.39</v>
      </c>
      <c r="G13" s="106">
        <f>SUM(G5:G12)</f>
        <v>442551.12</v>
      </c>
      <c r="H13" s="194">
        <f>G13/G15</f>
        <v>1</v>
      </c>
    </row>
    <row r="14" spans="1:10" ht="23.5" thickBot="1" x14ac:dyDescent="0.55000000000000004">
      <c r="A14" s="102" t="s">
        <v>166</v>
      </c>
      <c r="B14" s="107" t="s">
        <v>168</v>
      </c>
      <c r="C14" s="107" t="s">
        <v>168</v>
      </c>
      <c r="D14" s="108" t="s">
        <v>168</v>
      </c>
      <c r="E14" s="114" t="s">
        <v>168</v>
      </c>
      <c r="F14" s="108" t="s">
        <v>168</v>
      </c>
      <c r="G14" s="107" t="s">
        <v>168</v>
      </c>
      <c r="H14" s="195"/>
    </row>
    <row r="15" spans="1:10" ht="21" customHeight="1" thickBot="1" x14ac:dyDescent="0.4">
      <c r="A15" s="102" t="s">
        <v>167</v>
      </c>
      <c r="B15" s="106">
        <v>767140.39</v>
      </c>
      <c r="C15" s="106">
        <v>450828.72</v>
      </c>
      <c r="D15" s="106">
        <f>SUM(D13:D14)</f>
        <v>767140.39</v>
      </c>
      <c r="E15" s="113">
        <f>SUM(E13:E14)</f>
        <v>536931.53</v>
      </c>
      <c r="F15" s="106">
        <f>SUM(F13:F14)</f>
        <v>846003.39</v>
      </c>
      <c r="G15" s="106">
        <f>SUM(G13:G14)</f>
        <v>442551.12</v>
      </c>
      <c r="H15" s="194">
        <v>1</v>
      </c>
    </row>
    <row r="17" spans="1:8" s="110" customFormat="1" x14ac:dyDescent="0.35">
      <c r="A17" s="110" t="s">
        <v>171</v>
      </c>
      <c r="H17" s="196"/>
    </row>
    <row r="25" spans="1:8" ht="18" customHeight="1" x14ac:dyDescent="0.35">
      <c r="A25" s="356" t="s">
        <v>394</v>
      </c>
      <c r="B25" s="357"/>
      <c r="C25" s="357"/>
      <c r="D25" s="357"/>
      <c r="E25" s="357"/>
      <c r="F25" s="357"/>
      <c r="G25" s="357"/>
      <c r="H25" s="358"/>
    </row>
    <row r="26" spans="1:8" ht="18" customHeight="1" x14ac:dyDescent="0.35">
      <c r="A26" s="203" t="s">
        <v>146</v>
      </c>
      <c r="B26" s="356">
        <v>2021</v>
      </c>
      <c r="C26" s="358"/>
      <c r="D26" s="356">
        <v>2022</v>
      </c>
      <c r="E26" s="358"/>
      <c r="F26" s="356">
        <v>2023</v>
      </c>
      <c r="G26" s="357"/>
      <c r="H26" s="358"/>
    </row>
    <row r="27" spans="1:8" ht="49.5" customHeight="1" thickBot="1" x14ac:dyDescent="0.4">
      <c r="A27" s="203"/>
      <c r="B27" s="204" t="s">
        <v>154</v>
      </c>
      <c r="C27" s="204" t="s">
        <v>155</v>
      </c>
      <c r="D27" s="204" t="s">
        <v>154</v>
      </c>
      <c r="E27" s="204" t="s">
        <v>156</v>
      </c>
      <c r="F27" s="204" t="s">
        <v>154</v>
      </c>
      <c r="G27" s="204" t="s">
        <v>157</v>
      </c>
      <c r="H27" s="205" t="s">
        <v>407</v>
      </c>
    </row>
    <row r="28" spans="1:8" ht="25" customHeight="1" thickBot="1" x14ac:dyDescent="0.4">
      <c r="A28" s="207" t="s">
        <v>172</v>
      </c>
      <c r="B28" s="208">
        <v>767140.39</v>
      </c>
      <c r="C28" s="208">
        <v>450828.72</v>
      </c>
      <c r="D28" s="208">
        <v>767140.39</v>
      </c>
      <c r="E28" s="209">
        <v>536931.53</v>
      </c>
      <c r="F28" s="210">
        <v>846003.39</v>
      </c>
      <c r="G28" s="210">
        <v>442551.12</v>
      </c>
      <c r="H28" s="197">
        <f>G28/F28</f>
        <v>0.52310797478010107</v>
      </c>
    </row>
    <row r="29" spans="1:8" ht="42.75" customHeight="1" x14ac:dyDescent="0.35">
      <c r="A29" s="207" t="s">
        <v>173</v>
      </c>
      <c r="B29" s="208">
        <v>1809131.59</v>
      </c>
      <c r="C29" s="208">
        <v>2011834.22</v>
      </c>
      <c r="D29" s="208">
        <v>2154240.36</v>
      </c>
      <c r="E29" s="208">
        <v>1917546.93</v>
      </c>
      <c r="F29" s="210">
        <v>2221655.92</v>
      </c>
      <c r="G29" s="210">
        <v>1514930.49</v>
      </c>
      <c r="H29" s="197">
        <f t="shared" ref="H29:H37" si="0">G29/F29</f>
        <v>0.68189249125490148</v>
      </c>
    </row>
    <row r="30" spans="1:8" ht="36.75" customHeight="1" x14ac:dyDescent="0.35">
      <c r="A30" s="207" t="s">
        <v>174</v>
      </c>
      <c r="B30" s="208">
        <v>80256</v>
      </c>
      <c r="C30" s="208">
        <v>68528.17</v>
      </c>
      <c r="D30" s="208">
        <v>98966</v>
      </c>
      <c r="E30" s="208">
        <v>21812.15</v>
      </c>
      <c r="F30" s="210">
        <v>56000</v>
      </c>
      <c r="G30" s="210">
        <v>39738.269999999997</v>
      </c>
      <c r="H30" s="197">
        <f t="shared" si="0"/>
        <v>0.70961196428571427</v>
      </c>
    </row>
    <row r="31" spans="1:8" ht="25" customHeight="1" x14ac:dyDescent="0.35">
      <c r="A31" s="207" t="s">
        <v>175</v>
      </c>
      <c r="B31" s="208" t="s">
        <v>176</v>
      </c>
      <c r="C31" s="208" t="s">
        <v>176</v>
      </c>
      <c r="D31" s="208">
        <v>25180</v>
      </c>
      <c r="E31" s="208" t="s">
        <v>168</v>
      </c>
      <c r="F31" s="210">
        <v>25180</v>
      </c>
      <c r="G31" s="210"/>
      <c r="H31" s="197">
        <f t="shared" si="0"/>
        <v>0</v>
      </c>
    </row>
    <row r="32" spans="1:8" ht="25" customHeight="1" x14ac:dyDescent="0.35">
      <c r="A32" s="207" t="s">
        <v>177</v>
      </c>
      <c r="B32" s="208">
        <v>4379250.22</v>
      </c>
      <c r="C32" s="208">
        <v>2228623.83</v>
      </c>
      <c r="D32" s="210">
        <v>4121051.92</v>
      </c>
      <c r="E32" s="210">
        <v>1981593.41</v>
      </c>
      <c r="F32" s="210">
        <v>2746646.75</v>
      </c>
      <c r="G32" s="210">
        <v>452170.56</v>
      </c>
      <c r="H32" s="197">
        <f t="shared" si="0"/>
        <v>0.16462639762466724</v>
      </c>
    </row>
    <row r="33" spans="1:8" ht="25" customHeight="1" x14ac:dyDescent="0.35">
      <c r="A33" s="207" t="s">
        <v>178</v>
      </c>
      <c r="B33" s="208">
        <v>1139114</v>
      </c>
      <c r="C33" s="208">
        <v>1139113.98</v>
      </c>
      <c r="D33" s="208">
        <v>1180189.8500000001</v>
      </c>
      <c r="E33" s="210">
        <v>1167045.3999999999</v>
      </c>
      <c r="F33" s="210">
        <v>717566</v>
      </c>
      <c r="G33" s="210">
        <v>0</v>
      </c>
      <c r="H33" s="197">
        <f t="shared" si="0"/>
        <v>0</v>
      </c>
    </row>
    <row r="34" spans="1:8" ht="25" customHeight="1" x14ac:dyDescent="0.35">
      <c r="A34" s="207" t="s">
        <v>179</v>
      </c>
      <c r="B34" s="208">
        <v>100376.56</v>
      </c>
      <c r="C34" s="208">
        <v>100376.74</v>
      </c>
      <c r="D34" s="208">
        <v>81842.039999999994</v>
      </c>
      <c r="E34" s="211">
        <v>81842.039999999994</v>
      </c>
      <c r="F34" s="211">
        <v>118197.24</v>
      </c>
      <c r="G34" s="211">
        <v>89903.62</v>
      </c>
      <c r="H34" s="197">
        <f t="shared" si="0"/>
        <v>0.76062368292186844</v>
      </c>
    </row>
    <row r="35" spans="1:8" ht="25" customHeight="1" x14ac:dyDescent="0.35">
      <c r="A35" s="207" t="s">
        <v>180</v>
      </c>
      <c r="B35" s="208">
        <v>1611113.46</v>
      </c>
      <c r="C35" s="208">
        <v>18122</v>
      </c>
      <c r="D35" s="208">
        <v>1709983.59</v>
      </c>
      <c r="E35" s="210">
        <v>11678.16</v>
      </c>
      <c r="F35" s="210" t="s">
        <v>396</v>
      </c>
      <c r="G35" s="210">
        <v>340312.54</v>
      </c>
      <c r="H35" s="197">
        <v>8.09E-2</v>
      </c>
    </row>
    <row r="36" spans="1:8" ht="25" customHeight="1" x14ac:dyDescent="0.35">
      <c r="A36" s="207" t="s">
        <v>181</v>
      </c>
      <c r="B36" s="208">
        <v>50000</v>
      </c>
      <c r="C36" s="208">
        <v>45000</v>
      </c>
      <c r="D36" s="208">
        <v>30000</v>
      </c>
      <c r="E36" s="211" t="s">
        <v>168</v>
      </c>
      <c r="F36" s="211">
        <v>30000</v>
      </c>
      <c r="G36" s="211">
        <v>15000</v>
      </c>
      <c r="H36" s="197">
        <f t="shared" si="0"/>
        <v>0.5</v>
      </c>
    </row>
    <row r="37" spans="1:8" ht="25" customHeight="1" x14ac:dyDescent="0.35">
      <c r="A37" s="207" t="s">
        <v>167</v>
      </c>
      <c r="B37" s="212">
        <f>SUM(B28:B36)</f>
        <v>9936382.2199999988</v>
      </c>
      <c r="C37" s="212">
        <f>SUM(C28:C36)</f>
        <v>6062427.6600000001</v>
      </c>
      <c r="D37" s="212">
        <f>SUM(D28:D36)</f>
        <v>10168594.149999999</v>
      </c>
      <c r="E37" s="213">
        <f>SUM(E28:E36)</f>
        <v>5718449.6200000001</v>
      </c>
      <c r="F37" s="213">
        <v>9500922.5299999993</v>
      </c>
      <c r="G37" s="213">
        <f>SUM(G28:G36)</f>
        <v>2894606.6</v>
      </c>
      <c r="H37" s="199">
        <f t="shared" si="0"/>
        <v>0.30466584595969759</v>
      </c>
    </row>
    <row r="39" spans="1:8" x14ac:dyDescent="0.35">
      <c r="A39" s="110" t="s">
        <v>397</v>
      </c>
      <c r="B39" s="110"/>
      <c r="C39" s="110"/>
      <c r="D39" s="110"/>
      <c r="E39" s="110"/>
      <c r="F39" s="110"/>
      <c r="G39" s="110"/>
      <c r="H39" s="196"/>
    </row>
    <row r="44" spans="1:8" ht="18" customHeight="1" x14ac:dyDescent="0.35">
      <c r="A44" s="356" t="s">
        <v>398</v>
      </c>
      <c r="B44" s="357"/>
      <c r="C44" s="357"/>
      <c r="D44" s="357"/>
      <c r="E44" s="357"/>
      <c r="F44" s="357"/>
      <c r="G44" s="357"/>
      <c r="H44" s="358"/>
    </row>
    <row r="45" spans="1:8" ht="18" customHeight="1" x14ac:dyDescent="0.35">
      <c r="A45" s="203" t="s">
        <v>399</v>
      </c>
      <c r="B45" s="356">
        <v>2021</v>
      </c>
      <c r="C45" s="358"/>
      <c r="D45" s="356">
        <v>2022</v>
      </c>
      <c r="E45" s="358"/>
      <c r="F45" s="356">
        <v>2023</v>
      </c>
      <c r="G45" s="357"/>
      <c r="H45" s="358"/>
    </row>
    <row r="46" spans="1:8" ht="18" customHeight="1" x14ac:dyDescent="0.35">
      <c r="A46" s="359"/>
      <c r="B46" s="361" t="s">
        <v>154</v>
      </c>
      <c r="C46" s="361" t="s">
        <v>156</v>
      </c>
      <c r="D46" s="361" t="s">
        <v>154</v>
      </c>
      <c r="E46" s="361" t="s">
        <v>400</v>
      </c>
      <c r="F46" s="361" t="s">
        <v>154</v>
      </c>
      <c r="G46" s="361" t="s">
        <v>157</v>
      </c>
      <c r="H46" s="214" t="s">
        <v>408</v>
      </c>
    </row>
    <row r="47" spans="1:8" ht="52.5" x14ac:dyDescent="0.35">
      <c r="A47" s="360"/>
      <c r="B47" s="362"/>
      <c r="C47" s="362"/>
      <c r="D47" s="362"/>
      <c r="E47" s="362"/>
      <c r="F47" s="362"/>
      <c r="G47" s="362"/>
      <c r="H47" s="215" t="s">
        <v>402</v>
      </c>
    </row>
    <row r="48" spans="1:8" ht="30.5" x14ac:dyDescent="0.35">
      <c r="A48" s="207" t="s">
        <v>403</v>
      </c>
      <c r="B48" s="216">
        <v>171100</v>
      </c>
      <c r="C48" s="216">
        <v>76081.570000000007</v>
      </c>
      <c r="D48" s="216">
        <v>200000</v>
      </c>
      <c r="E48" s="191">
        <v>149443.41</v>
      </c>
      <c r="F48" s="192">
        <v>134236.66</v>
      </c>
      <c r="G48" s="191">
        <v>91088.07</v>
      </c>
      <c r="H48" s="198">
        <f>G48/F48</f>
        <v>0.67856329262065973</v>
      </c>
    </row>
    <row r="49" spans="1:8" ht="30.5" x14ac:dyDescent="0.35">
      <c r="A49" s="207" t="s">
        <v>404</v>
      </c>
      <c r="B49" s="216">
        <v>442612.31</v>
      </c>
      <c r="C49" s="216">
        <v>300995.02</v>
      </c>
      <c r="D49" s="216">
        <v>413712.31</v>
      </c>
      <c r="E49" s="191">
        <v>387488.12</v>
      </c>
      <c r="F49" s="191">
        <v>542566.05000000005</v>
      </c>
      <c r="G49" s="191">
        <v>299163.05</v>
      </c>
      <c r="H49" s="198">
        <f t="shared" ref="H49:H51" si="1">G49/F49</f>
        <v>0.55138549490886868</v>
      </c>
    </row>
    <row r="50" spans="1:8" ht="30" customHeight="1" x14ac:dyDescent="0.35">
      <c r="A50" s="207" t="s">
        <v>405</v>
      </c>
      <c r="B50" s="216">
        <v>153428.07999999999</v>
      </c>
      <c r="C50" s="216">
        <v>73752.13</v>
      </c>
      <c r="D50" s="216">
        <v>153428.07999999999</v>
      </c>
      <c r="E50" s="191" t="s">
        <v>168</v>
      </c>
      <c r="F50" s="191">
        <v>169200.67800000001</v>
      </c>
      <c r="G50" s="191">
        <v>52300</v>
      </c>
      <c r="H50" s="198">
        <f t="shared" si="1"/>
        <v>0.30910041625246915</v>
      </c>
    </row>
    <row r="51" spans="1:8" ht="30" customHeight="1" x14ac:dyDescent="0.35">
      <c r="A51" s="207" t="s">
        <v>167</v>
      </c>
      <c r="B51" s="217">
        <v>767140.39</v>
      </c>
      <c r="C51" s="217">
        <f>SUM(C48:C50)</f>
        <v>450828.72000000003</v>
      </c>
      <c r="D51" s="217">
        <v>767140.39</v>
      </c>
      <c r="E51" s="218">
        <f>SUM(E48:E50)</f>
        <v>536931.53</v>
      </c>
      <c r="F51" s="218">
        <f>SUM(F48:F50)</f>
        <v>846003.38800000004</v>
      </c>
      <c r="G51" s="218">
        <f>SUM(G48:G50)</f>
        <v>442551.12</v>
      </c>
      <c r="H51" s="219">
        <f t="shared" si="1"/>
        <v>0.52310797601675796</v>
      </c>
    </row>
    <row r="55" spans="1:8" ht="18" customHeight="1" x14ac:dyDescent="0.35">
      <c r="A55" s="356" t="s">
        <v>406</v>
      </c>
      <c r="B55" s="357"/>
      <c r="C55" s="357"/>
      <c r="D55" s="357"/>
      <c r="E55" s="357"/>
      <c r="F55" s="357"/>
      <c r="G55" s="357"/>
      <c r="H55" s="358"/>
    </row>
    <row r="56" spans="1:8" ht="18" customHeight="1" x14ac:dyDescent="0.35">
      <c r="A56" s="203" t="s">
        <v>399</v>
      </c>
      <c r="B56" s="356">
        <v>2021</v>
      </c>
      <c r="C56" s="358"/>
      <c r="D56" s="356">
        <v>2022</v>
      </c>
      <c r="E56" s="358"/>
      <c r="F56" s="356">
        <v>2023</v>
      </c>
      <c r="G56" s="357"/>
      <c r="H56" s="358"/>
    </row>
    <row r="57" spans="1:8" ht="17.5" x14ac:dyDescent="0.35">
      <c r="A57" s="359"/>
      <c r="B57" s="361" t="s">
        <v>154</v>
      </c>
      <c r="C57" s="361" t="s">
        <v>156</v>
      </c>
      <c r="D57" s="361" t="s">
        <v>154</v>
      </c>
      <c r="E57" s="361" t="s">
        <v>400</v>
      </c>
      <c r="F57" s="361" t="s">
        <v>154</v>
      </c>
      <c r="G57" s="361" t="s">
        <v>157</v>
      </c>
      <c r="H57" s="220" t="s">
        <v>401</v>
      </c>
    </row>
    <row r="58" spans="1:8" ht="52.5" x14ac:dyDescent="0.35">
      <c r="A58" s="360"/>
      <c r="B58" s="362"/>
      <c r="C58" s="362"/>
      <c r="D58" s="362"/>
      <c r="E58" s="362"/>
      <c r="F58" s="363"/>
      <c r="G58" s="362"/>
      <c r="H58" s="221" t="s">
        <v>402</v>
      </c>
    </row>
    <row r="59" spans="1:8" ht="35" x14ac:dyDescent="0.35">
      <c r="A59" s="206" t="s">
        <v>403</v>
      </c>
      <c r="B59" s="216">
        <v>1980231.59</v>
      </c>
      <c r="C59" s="216">
        <v>2082038.6</v>
      </c>
      <c r="D59" s="216">
        <v>2354240.63</v>
      </c>
      <c r="E59" s="200">
        <v>1917546.93</v>
      </c>
      <c r="F59" s="222">
        <v>2221655.92</v>
      </c>
      <c r="G59" s="201">
        <v>1514930.49</v>
      </c>
      <c r="H59" s="198">
        <f>G59/F59</f>
        <v>0.68189249125490148</v>
      </c>
    </row>
    <row r="60" spans="1:8" ht="35" x14ac:dyDescent="0.35">
      <c r="A60" s="206" t="s">
        <v>404</v>
      </c>
      <c r="B60" s="216">
        <v>3444983.24</v>
      </c>
      <c r="C60" s="216">
        <v>1913823.63</v>
      </c>
      <c r="D60" s="216">
        <v>2973870.97</v>
      </c>
      <c r="E60" s="200">
        <v>1866734.92</v>
      </c>
      <c r="F60" s="222">
        <v>2044556.97</v>
      </c>
      <c r="G60" s="202">
        <v>790231.11</v>
      </c>
      <c r="H60" s="198">
        <f t="shared" ref="H60:H62" si="2">G60/F60</f>
        <v>0.38650481331415282</v>
      </c>
    </row>
    <row r="61" spans="1:8" ht="17.5" x14ac:dyDescent="0.35">
      <c r="A61" s="206" t="s">
        <v>405</v>
      </c>
      <c r="B61" s="216">
        <v>4511167.3899999997</v>
      </c>
      <c r="C61" s="216">
        <v>2066565.43</v>
      </c>
      <c r="D61" s="216">
        <v>4840482.55</v>
      </c>
      <c r="E61" s="200">
        <v>1934167.77</v>
      </c>
      <c r="F61" s="222">
        <v>5234709.6399999997</v>
      </c>
      <c r="G61" s="202">
        <v>589445</v>
      </c>
      <c r="H61" s="198">
        <f t="shared" si="2"/>
        <v>0.11260318920000309</v>
      </c>
    </row>
    <row r="62" spans="1:8" ht="17.5" x14ac:dyDescent="0.35">
      <c r="A62" s="206" t="s">
        <v>167</v>
      </c>
      <c r="B62" s="217">
        <f t="shared" ref="B62:G62" si="3">SUM(B59:B61)</f>
        <v>9936382.2199999988</v>
      </c>
      <c r="C62" s="217">
        <f t="shared" si="3"/>
        <v>6062427.6600000001</v>
      </c>
      <c r="D62" s="217">
        <f t="shared" si="3"/>
        <v>10168594.149999999</v>
      </c>
      <c r="E62" s="223">
        <f t="shared" si="3"/>
        <v>5718449.6199999992</v>
      </c>
      <c r="F62" s="224">
        <f t="shared" si="3"/>
        <v>9500922.5299999993</v>
      </c>
      <c r="G62" s="225">
        <f t="shared" si="3"/>
        <v>2894606.6</v>
      </c>
      <c r="H62" s="219">
        <f t="shared" si="2"/>
        <v>0.30466584595969759</v>
      </c>
    </row>
    <row r="64" spans="1:8" ht="15" thickBot="1" x14ac:dyDescent="0.4"/>
    <row r="65" spans="1:12" ht="36.5" thickBot="1" x14ac:dyDescent="0.4">
      <c r="A65" s="227" t="s">
        <v>409</v>
      </c>
      <c r="B65" s="227" t="s">
        <v>410</v>
      </c>
      <c r="C65" s="227" t="s">
        <v>170</v>
      </c>
    </row>
    <row r="66" spans="1:12" ht="56" thickBot="1" x14ac:dyDescent="0.4">
      <c r="A66" s="228" t="s">
        <v>411</v>
      </c>
      <c r="B66" s="229">
        <v>2505279.6</v>
      </c>
      <c r="C66" s="229">
        <v>1381898.75</v>
      </c>
    </row>
    <row r="67" spans="1:12" ht="37.5" thickBot="1" x14ac:dyDescent="0.4">
      <c r="A67" s="228" t="s">
        <v>412</v>
      </c>
      <c r="B67" s="229">
        <v>1886385.09</v>
      </c>
      <c r="C67" s="229">
        <v>726670.46</v>
      </c>
    </row>
    <row r="68" spans="1:12" ht="56" thickBot="1" x14ac:dyDescent="0.4">
      <c r="A68" s="228" t="s">
        <v>413</v>
      </c>
      <c r="B68" s="229">
        <v>2592051.31</v>
      </c>
      <c r="C68" s="229">
        <v>662741.55000000005</v>
      </c>
    </row>
    <row r="69" spans="1:12" ht="37.5" thickBot="1" x14ac:dyDescent="0.4">
      <c r="A69" s="228" t="s">
        <v>414</v>
      </c>
      <c r="B69" s="229">
        <v>2497206.5299999998</v>
      </c>
      <c r="C69" s="229">
        <v>123295.84</v>
      </c>
    </row>
    <row r="70" spans="1:12" ht="37.5" thickBot="1" x14ac:dyDescent="0.4">
      <c r="A70" s="228" t="s">
        <v>415</v>
      </c>
      <c r="B70" s="229">
        <v>20000</v>
      </c>
      <c r="C70" s="229" t="s">
        <v>168</v>
      </c>
    </row>
    <row r="71" spans="1:12" ht="23" thickBot="1" x14ac:dyDescent="0.4">
      <c r="A71" s="226" t="s">
        <v>416</v>
      </c>
      <c r="B71" s="229">
        <f>SUM(B66:B70)</f>
        <v>9500922.5299999993</v>
      </c>
      <c r="C71" s="229">
        <f>SUM(C66:C70)</f>
        <v>2894606.5999999996</v>
      </c>
    </row>
    <row r="74" spans="1:12" ht="15" thickBot="1" x14ac:dyDescent="0.4">
      <c r="C74" t="s">
        <v>150</v>
      </c>
    </row>
    <row r="75" spans="1:12" ht="15.5" thickBot="1" x14ac:dyDescent="0.4">
      <c r="A75" s="244" t="s">
        <v>146</v>
      </c>
      <c r="B75" s="353">
        <v>2023</v>
      </c>
      <c r="C75" s="355"/>
      <c r="D75" s="244">
        <v>2024</v>
      </c>
      <c r="E75" s="244">
        <v>2025</v>
      </c>
      <c r="F75" s="244">
        <v>2026</v>
      </c>
      <c r="G75" s="244">
        <v>2027</v>
      </c>
    </row>
    <row r="76" spans="1:12" ht="15.5" thickBot="1" x14ac:dyDescent="0.4">
      <c r="A76" s="244"/>
      <c r="B76" s="244" t="s">
        <v>154</v>
      </c>
      <c r="C76" s="244" t="s">
        <v>157</v>
      </c>
      <c r="D76" s="244" t="s">
        <v>466</v>
      </c>
      <c r="E76" s="244" t="s">
        <v>466</v>
      </c>
      <c r="F76" s="244" t="s">
        <v>466</v>
      </c>
      <c r="G76" s="244" t="s">
        <v>466</v>
      </c>
    </row>
    <row r="77" spans="1:12" ht="16" thickBot="1" x14ac:dyDescent="0.4">
      <c r="A77" s="245" t="s">
        <v>159</v>
      </c>
      <c r="B77" s="103">
        <v>80409.39</v>
      </c>
      <c r="C77" s="103">
        <v>27818.55</v>
      </c>
      <c r="D77" s="114">
        <v>80409.39</v>
      </c>
      <c r="E77" s="114">
        <f>1.1*D77</f>
        <v>88450.329000000012</v>
      </c>
      <c r="F77" s="114">
        <f t="shared" ref="F77:G77" si="4">1.1*E77</f>
        <v>97295.361900000018</v>
      </c>
      <c r="G77" s="114">
        <f t="shared" si="4"/>
        <v>107024.89809000003</v>
      </c>
      <c r="K77" t="s">
        <v>468</v>
      </c>
      <c r="L77" s="23">
        <v>1000</v>
      </c>
    </row>
    <row r="78" spans="1:12" ht="16" thickBot="1" x14ac:dyDescent="0.4">
      <c r="A78" s="245" t="s">
        <v>471</v>
      </c>
      <c r="B78" s="103">
        <v>1000</v>
      </c>
      <c r="C78" s="109">
        <v>140</v>
      </c>
      <c r="D78" s="114">
        <v>1000</v>
      </c>
      <c r="E78" s="114">
        <f t="shared" ref="E78:G87" si="5">1.1*D78</f>
        <v>1100</v>
      </c>
      <c r="F78" s="114">
        <f t="shared" si="5"/>
        <v>1210</v>
      </c>
      <c r="G78" s="114">
        <f t="shared" si="5"/>
        <v>1331</v>
      </c>
      <c r="K78" t="s">
        <v>159</v>
      </c>
      <c r="L78" s="23">
        <v>80409.39</v>
      </c>
    </row>
    <row r="79" spans="1:12" ht="16" thickBot="1" x14ac:dyDescent="0.4">
      <c r="A79" s="245" t="s">
        <v>160</v>
      </c>
      <c r="B79" s="103">
        <v>450634</v>
      </c>
      <c r="C79" s="103">
        <v>268236.3</v>
      </c>
      <c r="D79" s="114">
        <v>450634</v>
      </c>
      <c r="E79" s="114">
        <f t="shared" si="5"/>
        <v>495697.4</v>
      </c>
      <c r="F79" s="114">
        <f t="shared" si="5"/>
        <v>545267.14</v>
      </c>
      <c r="G79" s="114">
        <f t="shared" si="5"/>
        <v>599793.85400000005</v>
      </c>
      <c r="K79" t="s">
        <v>163</v>
      </c>
      <c r="L79" s="23">
        <v>63000</v>
      </c>
    </row>
    <row r="80" spans="1:12" ht="16" thickBot="1" x14ac:dyDescent="0.4">
      <c r="A80" s="245" t="s">
        <v>161</v>
      </c>
      <c r="B80" s="103">
        <v>37500</v>
      </c>
      <c r="C80" s="103">
        <v>27600.53</v>
      </c>
      <c r="D80" s="114">
        <v>37500</v>
      </c>
      <c r="E80" s="114">
        <f t="shared" si="5"/>
        <v>41250</v>
      </c>
      <c r="F80" s="114">
        <f t="shared" si="5"/>
        <v>45375.000000000007</v>
      </c>
      <c r="G80" s="114">
        <f t="shared" si="5"/>
        <v>49912.500000000015</v>
      </c>
      <c r="K80" t="s">
        <v>467</v>
      </c>
      <c r="L80" s="23">
        <v>160760</v>
      </c>
    </row>
    <row r="81" spans="1:12" ht="16" thickBot="1" x14ac:dyDescent="0.4">
      <c r="A81" s="245" t="s">
        <v>467</v>
      </c>
      <c r="B81" s="253">
        <v>161560</v>
      </c>
      <c r="C81" s="103">
        <v>57735.98</v>
      </c>
      <c r="D81" s="114">
        <v>160760</v>
      </c>
      <c r="E81" s="114">
        <f t="shared" si="5"/>
        <v>176836</v>
      </c>
      <c r="F81" s="114">
        <f t="shared" si="5"/>
        <v>194519.6</v>
      </c>
      <c r="G81" s="114">
        <f t="shared" si="5"/>
        <v>213971.56000000003</v>
      </c>
      <c r="K81" s="23" t="s">
        <v>469</v>
      </c>
      <c r="L81" s="23">
        <v>450634</v>
      </c>
    </row>
    <row r="82" spans="1:12" ht="16" thickBot="1" x14ac:dyDescent="0.4">
      <c r="A82" s="251" t="s">
        <v>163</v>
      </c>
      <c r="B82" s="255">
        <v>66500</v>
      </c>
      <c r="C82" s="252">
        <v>10710</v>
      </c>
      <c r="D82" s="114">
        <v>63000</v>
      </c>
      <c r="E82" s="114">
        <f t="shared" si="5"/>
        <v>69300</v>
      </c>
      <c r="F82" s="114">
        <f t="shared" si="5"/>
        <v>76230</v>
      </c>
      <c r="G82" s="114">
        <f t="shared" si="5"/>
        <v>83853</v>
      </c>
      <c r="K82" t="s">
        <v>470</v>
      </c>
      <c r="L82" s="23">
        <v>37500</v>
      </c>
    </row>
    <row r="83" spans="1:12" ht="16" thickBot="1" x14ac:dyDescent="0.4">
      <c r="A83" s="245" t="s">
        <v>164</v>
      </c>
      <c r="B83" s="254">
        <v>48400</v>
      </c>
      <c r="C83" s="103">
        <v>50309.760000000002</v>
      </c>
      <c r="D83" s="114">
        <v>73600</v>
      </c>
      <c r="E83" s="114">
        <f t="shared" si="5"/>
        <v>80960</v>
      </c>
      <c r="F83" s="114">
        <f t="shared" si="5"/>
        <v>89056</v>
      </c>
      <c r="G83" s="114">
        <f t="shared" si="5"/>
        <v>97961.600000000006</v>
      </c>
      <c r="K83" t="s">
        <v>164</v>
      </c>
      <c r="L83" s="23">
        <v>73600</v>
      </c>
    </row>
    <row r="84" spans="1:12" ht="16" thickBot="1" x14ac:dyDescent="0.4">
      <c r="A84" s="245" t="s">
        <v>165</v>
      </c>
      <c r="B84" s="105" t="s">
        <v>168</v>
      </c>
      <c r="C84" s="105" t="s">
        <v>168</v>
      </c>
      <c r="D84" s="114" t="s">
        <v>168</v>
      </c>
      <c r="E84" s="114" t="s">
        <v>168</v>
      </c>
      <c r="F84" s="114" t="s">
        <v>168</v>
      </c>
      <c r="G84" s="114" t="s">
        <v>168</v>
      </c>
      <c r="K84" t="s">
        <v>167</v>
      </c>
      <c r="L84" s="242">
        <f>SUM(L77:L83)</f>
        <v>866903.39</v>
      </c>
    </row>
    <row r="85" spans="1:12" ht="16" thickBot="1" x14ac:dyDescent="0.4">
      <c r="A85" s="245" t="s">
        <v>38</v>
      </c>
      <c r="B85" s="103">
        <f>SUM(B77:B84)</f>
        <v>846003.39</v>
      </c>
      <c r="C85" s="103">
        <f>SUM(C77:C84)</f>
        <v>442551.12</v>
      </c>
      <c r="D85" s="243">
        <f>SUM(D77:D84)</f>
        <v>866903.39</v>
      </c>
      <c r="E85" s="114">
        <f t="shared" si="5"/>
        <v>953593.72900000005</v>
      </c>
      <c r="F85" s="114">
        <f t="shared" si="5"/>
        <v>1048953.1019000001</v>
      </c>
      <c r="G85" s="114">
        <f t="shared" si="5"/>
        <v>1153848.4120900002</v>
      </c>
    </row>
    <row r="86" spans="1:12" ht="16" thickBot="1" x14ac:dyDescent="0.4">
      <c r="A86" s="245" t="s">
        <v>166</v>
      </c>
      <c r="B86" s="107" t="s">
        <v>168</v>
      </c>
      <c r="C86" s="107" t="s">
        <v>168</v>
      </c>
      <c r="D86" s="114" t="s">
        <v>168</v>
      </c>
      <c r="E86" s="114" t="s">
        <v>168</v>
      </c>
      <c r="F86" s="114" t="s">
        <v>168</v>
      </c>
      <c r="G86" s="114" t="s">
        <v>168</v>
      </c>
    </row>
    <row r="87" spans="1:12" ht="16" thickBot="1" x14ac:dyDescent="0.4">
      <c r="A87" s="245" t="s">
        <v>167</v>
      </c>
      <c r="B87" s="106">
        <f>SUM(B85:B86)</f>
        <v>846003.39</v>
      </c>
      <c r="C87" s="106">
        <f>SUM(C85:C86)</f>
        <v>442551.12</v>
      </c>
      <c r="D87" s="246">
        <v>866903.39</v>
      </c>
      <c r="E87" s="246">
        <f t="shared" si="5"/>
        <v>953593.72900000005</v>
      </c>
      <c r="F87" s="246">
        <f t="shared" si="5"/>
        <v>1048953.1019000001</v>
      </c>
      <c r="G87" s="246">
        <f t="shared" si="5"/>
        <v>1153848.4120900002</v>
      </c>
    </row>
    <row r="91" spans="1:12" ht="15" thickBot="1" x14ac:dyDescent="0.4"/>
    <row r="92" spans="1:12" ht="15.5" thickBot="1" x14ac:dyDescent="0.4">
      <c r="A92" s="244" t="s">
        <v>146</v>
      </c>
      <c r="B92" s="353">
        <v>2023</v>
      </c>
      <c r="C92" s="355"/>
      <c r="D92" s="244">
        <v>2024</v>
      </c>
      <c r="E92" s="244">
        <v>2025</v>
      </c>
      <c r="F92" s="244">
        <v>2026</v>
      </c>
      <c r="G92" s="244">
        <v>2027</v>
      </c>
    </row>
    <row r="93" spans="1:12" ht="15.5" thickBot="1" x14ac:dyDescent="0.4">
      <c r="A93" s="244"/>
      <c r="B93" s="250" t="s">
        <v>154</v>
      </c>
      <c r="C93" s="250" t="s">
        <v>157</v>
      </c>
      <c r="D93" s="244" t="s">
        <v>466</v>
      </c>
      <c r="E93" s="244" t="s">
        <v>466</v>
      </c>
      <c r="F93" s="244" t="s">
        <v>466</v>
      </c>
      <c r="G93" s="244" t="s">
        <v>466</v>
      </c>
    </row>
    <row r="94" spans="1:12" ht="16" thickBot="1" x14ac:dyDescent="0.4">
      <c r="A94" s="247" t="s">
        <v>172</v>
      </c>
      <c r="B94" s="256">
        <v>846003.39</v>
      </c>
      <c r="C94" s="257">
        <v>442551.12</v>
      </c>
      <c r="D94" s="248">
        <v>866903.39</v>
      </c>
      <c r="E94" s="114">
        <f>1.1*D94</f>
        <v>953593.72900000005</v>
      </c>
      <c r="F94" s="114">
        <f t="shared" ref="F94:G94" si="6">1.1*E94</f>
        <v>1048953.1019000001</v>
      </c>
      <c r="G94" s="114">
        <f t="shared" si="6"/>
        <v>1153848.4120900002</v>
      </c>
    </row>
    <row r="95" spans="1:12" ht="31" thickBot="1" x14ac:dyDescent="0.4">
      <c r="A95" s="247" t="s">
        <v>173</v>
      </c>
      <c r="B95" s="256">
        <v>2221655.92</v>
      </c>
      <c r="C95" s="257">
        <v>1514930.49</v>
      </c>
      <c r="D95" s="248">
        <v>2723986.09</v>
      </c>
      <c r="E95" s="114">
        <f t="shared" ref="E95:G103" si="7">1.1*D95</f>
        <v>2996384.699</v>
      </c>
      <c r="F95" s="114">
        <f t="shared" si="7"/>
        <v>3296023.1689000004</v>
      </c>
      <c r="G95" s="114">
        <f t="shared" si="7"/>
        <v>3625625.4857900008</v>
      </c>
    </row>
    <row r="96" spans="1:12" ht="31" thickBot="1" x14ac:dyDescent="0.4">
      <c r="A96" s="247" t="s">
        <v>174</v>
      </c>
      <c r="B96" s="256">
        <v>56000</v>
      </c>
      <c r="C96" s="257">
        <v>39738.269999999997</v>
      </c>
      <c r="D96" s="248">
        <v>93500</v>
      </c>
      <c r="E96" s="114">
        <f t="shared" si="7"/>
        <v>102850.00000000001</v>
      </c>
      <c r="F96" s="114">
        <f t="shared" si="7"/>
        <v>113135.00000000003</v>
      </c>
      <c r="G96" s="114">
        <f t="shared" si="7"/>
        <v>124448.50000000004</v>
      </c>
    </row>
    <row r="97" spans="1:7" ht="16" thickBot="1" x14ac:dyDescent="0.4">
      <c r="A97" s="247" t="s">
        <v>175</v>
      </c>
      <c r="B97" s="256">
        <v>25180</v>
      </c>
      <c r="C97" s="257"/>
      <c r="D97" s="248" t="s">
        <v>168</v>
      </c>
      <c r="E97" s="114" t="s">
        <v>168</v>
      </c>
      <c r="F97" s="114" t="s">
        <v>168</v>
      </c>
      <c r="G97" s="114" t="s">
        <v>168</v>
      </c>
    </row>
    <row r="98" spans="1:7" ht="16" thickBot="1" x14ac:dyDescent="0.4">
      <c r="A98" s="247" t="s">
        <v>177</v>
      </c>
      <c r="B98" s="256">
        <v>2746646.75</v>
      </c>
      <c r="C98" s="257">
        <v>452170.56</v>
      </c>
      <c r="D98" s="248">
        <v>2649147.17</v>
      </c>
      <c r="E98" s="114">
        <f t="shared" si="7"/>
        <v>2914061.8870000001</v>
      </c>
      <c r="F98" s="114">
        <f t="shared" si="7"/>
        <v>3205468.0757000004</v>
      </c>
      <c r="G98" s="114">
        <f t="shared" si="7"/>
        <v>3526014.8832700006</v>
      </c>
    </row>
    <row r="99" spans="1:7" ht="16" thickBot="1" x14ac:dyDescent="0.4">
      <c r="A99" s="247" t="s">
        <v>178</v>
      </c>
      <c r="B99" s="256">
        <v>717566</v>
      </c>
      <c r="C99" s="257">
        <v>0</v>
      </c>
      <c r="D99" s="248">
        <v>717586</v>
      </c>
      <c r="E99" s="114">
        <f t="shared" si="7"/>
        <v>789344.60000000009</v>
      </c>
      <c r="F99" s="114">
        <f t="shared" si="7"/>
        <v>868279.06000000017</v>
      </c>
      <c r="G99" s="114">
        <f t="shared" si="7"/>
        <v>955106.96600000025</v>
      </c>
    </row>
    <row r="100" spans="1:7" ht="16" thickBot="1" x14ac:dyDescent="0.4">
      <c r="A100" s="247" t="s">
        <v>179</v>
      </c>
      <c r="B100" s="258">
        <v>118197.24</v>
      </c>
      <c r="C100" s="259">
        <v>89903.62</v>
      </c>
      <c r="D100" s="248" t="s">
        <v>168</v>
      </c>
      <c r="E100" s="114" t="s">
        <v>168</v>
      </c>
      <c r="F100" s="114" t="s">
        <v>168</v>
      </c>
      <c r="G100" s="114" t="s">
        <v>168</v>
      </c>
    </row>
    <row r="101" spans="1:7" ht="16" thickBot="1" x14ac:dyDescent="0.4">
      <c r="A101" s="247" t="s">
        <v>180</v>
      </c>
      <c r="B101" s="256" t="s">
        <v>396</v>
      </c>
      <c r="C101" s="257">
        <v>340312.54</v>
      </c>
      <c r="D101" s="248">
        <v>2739653.23</v>
      </c>
      <c r="E101" s="114">
        <f t="shared" si="7"/>
        <v>3013618.5530000003</v>
      </c>
      <c r="F101" s="114">
        <f t="shared" si="7"/>
        <v>3314980.4083000007</v>
      </c>
      <c r="G101" s="114">
        <f t="shared" si="7"/>
        <v>3646478.449130001</v>
      </c>
    </row>
    <row r="102" spans="1:7" ht="16" thickBot="1" x14ac:dyDescent="0.4">
      <c r="A102" s="247" t="s">
        <v>181</v>
      </c>
      <c r="B102" s="262">
        <v>30000</v>
      </c>
      <c r="C102" s="263">
        <v>15000</v>
      </c>
      <c r="D102" s="248">
        <v>30000</v>
      </c>
      <c r="E102" s="114">
        <f t="shared" si="7"/>
        <v>33000</v>
      </c>
      <c r="F102" s="114">
        <f t="shared" si="7"/>
        <v>36300</v>
      </c>
      <c r="G102" s="114">
        <f t="shared" si="7"/>
        <v>39930</v>
      </c>
    </row>
    <row r="103" spans="1:7" ht="16" thickBot="1" x14ac:dyDescent="0.4">
      <c r="A103" s="247" t="s">
        <v>167</v>
      </c>
      <c r="B103" s="260">
        <v>9500922.5299999993</v>
      </c>
      <c r="C103" s="261">
        <f>SUM(C94:C102)</f>
        <v>2894606.6</v>
      </c>
      <c r="D103" s="249">
        <f>SUM(D94:D102)</f>
        <v>9820775.8800000008</v>
      </c>
      <c r="E103" s="246">
        <f t="shared" si="7"/>
        <v>10802853.468000002</v>
      </c>
      <c r="F103" s="246">
        <f t="shared" si="7"/>
        <v>11883138.814800004</v>
      </c>
      <c r="G103" s="246">
        <f t="shared" si="7"/>
        <v>13071452.696280004</v>
      </c>
    </row>
    <row r="107" spans="1:7" ht="15" thickBot="1" x14ac:dyDescent="0.4"/>
    <row r="108" spans="1:7" ht="15.5" thickBot="1" x14ac:dyDescent="0.4">
      <c r="B108" s="351" t="s">
        <v>472</v>
      </c>
      <c r="C108" s="353" t="s">
        <v>473</v>
      </c>
      <c r="D108" s="354"/>
      <c r="E108" s="354"/>
      <c r="F108" s="355"/>
    </row>
    <row r="109" spans="1:7" ht="45.5" thickBot="1" x14ac:dyDescent="0.4">
      <c r="B109" s="352"/>
      <c r="C109" s="244" t="s">
        <v>44</v>
      </c>
      <c r="D109" s="244" t="s">
        <v>474</v>
      </c>
      <c r="E109" s="244" t="s">
        <v>475</v>
      </c>
      <c r="F109" s="244" t="s">
        <v>144</v>
      </c>
    </row>
    <row r="110" spans="1:7" ht="30.5" thickBot="1" x14ac:dyDescent="0.4">
      <c r="B110" s="245" t="s">
        <v>411</v>
      </c>
      <c r="C110" s="265">
        <v>1631985.65</v>
      </c>
      <c r="D110" s="266">
        <v>1222968.7</v>
      </c>
      <c r="E110" s="266">
        <v>80000</v>
      </c>
      <c r="F110" s="266">
        <f>SUM(C110:E110)</f>
        <v>2934954.3499999996</v>
      </c>
    </row>
    <row r="111" spans="1:7" ht="27" customHeight="1" thickBot="1" x14ac:dyDescent="0.4">
      <c r="B111" s="245" t="s">
        <v>412</v>
      </c>
      <c r="C111" s="266">
        <v>428221.48</v>
      </c>
      <c r="D111" s="266">
        <v>577698.67000000004</v>
      </c>
      <c r="E111" s="266">
        <v>902014.83</v>
      </c>
      <c r="F111" s="266">
        <f>SUM(C111:E111)</f>
        <v>1907934.98</v>
      </c>
    </row>
    <row r="112" spans="1:7" ht="30.5" thickBot="1" x14ac:dyDescent="0.4">
      <c r="B112" s="245" t="s">
        <v>413</v>
      </c>
      <c r="C112" s="264">
        <v>234275.76</v>
      </c>
      <c r="D112" s="266">
        <v>450000</v>
      </c>
      <c r="E112" s="266">
        <v>1713977.68</v>
      </c>
      <c r="F112" s="266">
        <f>SUM(C112:E112)</f>
        <v>2398253.44</v>
      </c>
    </row>
    <row r="113" spans="2:6" ht="31.5" customHeight="1" thickBot="1" x14ac:dyDescent="0.4">
      <c r="B113" s="245" t="s">
        <v>414</v>
      </c>
      <c r="C113" s="266">
        <v>429503.2</v>
      </c>
      <c r="D113" s="266">
        <v>321470</v>
      </c>
      <c r="E113" s="266">
        <v>1809653.23</v>
      </c>
      <c r="F113" s="266">
        <f>SUM(C113:E113)</f>
        <v>2560626.4299999997</v>
      </c>
    </row>
    <row r="114" spans="2:6" ht="30.5" thickBot="1" x14ac:dyDescent="0.4">
      <c r="B114" s="245" t="s">
        <v>415</v>
      </c>
      <c r="C114" s="266" t="s">
        <v>168</v>
      </c>
      <c r="D114" s="266">
        <v>19006.68</v>
      </c>
      <c r="E114" s="266"/>
      <c r="F114" s="266">
        <f>SUM(D114:E114)</f>
        <v>19006.68</v>
      </c>
    </row>
    <row r="115" spans="2:6" ht="15.5" thickBot="1" x14ac:dyDescent="0.4">
      <c r="B115" s="245" t="s">
        <v>144</v>
      </c>
      <c r="C115" s="266">
        <f>SUM(C110:C114)</f>
        <v>2723986.09</v>
      </c>
      <c r="D115" s="266">
        <f>SUM(D110:D114)</f>
        <v>2591144.0500000003</v>
      </c>
      <c r="E115" s="266">
        <f>SUM(E110:E114)</f>
        <v>4505645.74</v>
      </c>
      <c r="F115" s="266">
        <f>SUM(F110:F114)</f>
        <v>9820775.879999999</v>
      </c>
    </row>
  </sheetData>
  <mergeCells count="34">
    <mergeCell ref="A44:H44"/>
    <mergeCell ref="B45:C45"/>
    <mergeCell ref="D45:E45"/>
    <mergeCell ref="F45:H45"/>
    <mergeCell ref="A46:A47"/>
    <mergeCell ref="B46:B47"/>
    <mergeCell ref="C46:C47"/>
    <mergeCell ref="D46:D47"/>
    <mergeCell ref="E46:E47"/>
    <mergeCell ref="F46:F47"/>
    <mergeCell ref="G46:G47"/>
    <mergeCell ref="A25:H25"/>
    <mergeCell ref="F26:H26"/>
    <mergeCell ref="A2:H2"/>
    <mergeCell ref="F3:H3"/>
    <mergeCell ref="B3:C3"/>
    <mergeCell ref="D3:E3"/>
    <mergeCell ref="B26:C26"/>
    <mergeCell ref="D26:E26"/>
    <mergeCell ref="B108:B109"/>
    <mergeCell ref="C108:F108"/>
    <mergeCell ref="A55:H55"/>
    <mergeCell ref="B56:C56"/>
    <mergeCell ref="D56:E56"/>
    <mergeCell ref="F56:H56"/>
    <mergeCell ref="A57:A58"/>
    <mergeCell ref="B57:B58"/>
    <mergeCell ref="C57:C58"/>
    <mergeCell ref="D57:D58"/>
    <mergeCell ref="E57:E58"/>
    <mergeCell ref="F57:F58"/>
    <mergeCell ref="G57:G58"/>
    <mergeCell ref="B75:C75"/>
    <mergeCell ref="B92:C92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5"/>
  <sheetViews>
    <sheetView tabSelected="1" topLeftCell="A10" zoomScale="130" zoomScaleNormal="130" workbookViewId="0">
      <selection activeCell="D15" sqref="D15"/>
    </sheetView>
  </sheetViews>
  <sheetFormatPr defaultRowHeight="14.5" x14ac:dyDescent="0.35"/>
  <cols>
    <col min="1" max="1" width="7.453125" customWidth="1"/>
    <col min="2" max="2" width="15.54296875" customWidth="1"/>
    <col min="3" max="3" width="11.26953125" customWidth="1"/>
    <col min="4" max="4" width="12.453125" customWidth="1"/>
    <col min="5" max="5" width="11.26953125" bestFit="1" customWidth="1"/>
    <col min="6" max="6" width="12.453125" customWidth="1"/>
    <col min="7" max="7" width="12.453125" bestFit="1" customWidth="1"/>
    <col min="8" max="8" width="1.7265625" customWidth="1"/>
    <col min="9" max="9" width="10.1796875" customWidth="1"/>
    <col min="10" max="10" width="12.453125" customWidth="1"/>
    <col min="11" max="11" width="15.54296875" bestFit="1" customWidth="1"/>
  </cols>
  <sheetData>
    <row r="1" spans="1:11" ht="18" x14ac:dyDescent="0.4">
      <c r="A1" s="391" t="s">
        <v>395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</row>
    <row r="2" spans="1:11" ht="16" thickBot="1" x14ac:dyDescent="0.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</row>
    <row r="3" spans="1:11" ht="74" thickBot="1" x14ac:dyDescent="0.4">
      <c r="A3" s="118"/>
      <c r="B3" s="119" t="s">
        <v>186</v>
      </c>
      <c r="C3" s="120" t="s">
        <v>187</v>
      </c>
      <c r="D3" s="120" t="s">
        <v>188</v>
      </c>
      <c r="E3" s="120" t="s">
        <v>189</v>
      </c>
      <c r="F3" s="121" t="s">
        <v>190</v>
      </c>
      <c r="G3" s="119" t="s">
        <v>191</v>
      </c>
      <c r="H3" s="119" t="s">
        <v>192</v>
      </c>
      <c r="I3" s="121" t="s">
        <v>193</v>
      </c>
      <c r="J3" s="119" t="s">
        <v>194</v>
      </c>
      <c r="K3" s="122" t="s">
        <v>195</v>
      </c>
    </row>
    <row r="4" spans="1:11" ht="15" thickBot="1" x14ac:dyDescent="0.4">
      <c r="A4" s="393" t="s">
        <v>196</v>
      </c>
      <c r="B4" s="394"/>
      <c r="C4" s="394"/>
      <c r="D4" s="394"/>
      <c r="E4" s="394"/>
      <c r="F4" s="394"/>
      <c r="G4" s="394"/>
      <c r="H4" s="394"/>
      <c r="I4" s="394"/>
      <c r="J4" s="394"/>
      <c r="K4" s="395"/>
    </row>
    <row r="5" spans="1:11" ht="15" thickBot="1" x14ac:dyDescent="0.4">
      <c r="A5" s="396" t="s">
        <v>197</v>
      </c>
      <c r="B5" s="397"/>
      <c r="C5" s="397"/>
      <c r="D5" s="397"/>
      <c r="E5" s="397"/>
      <c r="F5" s="397"/>
      <c r="G5" s="397"/>
      <c r="H5" s="397"/>
      <c r="I5" s="397"/>
      <c r="J5" s="397"/>
      <c r="K5" s="398"/>
    </row>
    <row r="6" spans="1:11" ht="21.5" thickBot="1" x14ac:dyDescent="0.4">
      <c r="A6" s="123">
        <v>1</v>
      </c>
      <c r="B6" s="124" t="s">
        <v>198</v>
      </c>
      <c r="C6" s="125">
        <v>62803.199999999997</v>
      </c>
      <c r="D6" s="125">
        <v>1522491.4</v>
      </c>
      <c r="E6" s="126"/>
      <c r="F6" s="126"/>
      <c r="G6" s="126"/>
      <c r="H6" s="126"/>
      <c r="I6" s="126"/>
      <c r="J6" s="125">
        <f>SUM(C6:I6)</f>
        <v>1585294.5999999999</v>
      </c>
      <c r="K6" s="127" t="s">
        <v>199</v>
      </c>
    </row>
    <row r="7" spans="1:11" ht="32" thickBot="1" x14ac:dyDescent="0.4">
      <c r="A7" s="123">
        <v>2</v>
      </c>
      <c r="B7" s="128" t="s">
        <v>200</v>
      </c>
      <c r="C7" s="129">
        <v>75082.559999999998</v>
      </c>
      <c r="D7" s="126"/>
      <c r="E7" s="126"/>
      <c r="F7" s="126"/>
      <c r="G7" s="126"/>
      <c r="H7" s="126"/>
      <c r="I7" s="126"/>
      <c r="J7" s="125">
        <f t="shared" ref="J7:J73" si="0">SUM(C7:I7)</f>
        <v>75082.559999999998</v>
      </c>
      <c r="K7" s="127" t="s">
        <v>201</v>
      </c>
    </row>
    <row r="8" spans="1:11" ht="21.5" thickBot="1" x14ac:dyDescent="0.4">
      <c r="A8" s="292">
        <v>4</v>
      </c>
      <c r="B8" s="293" t="s">
        <v>203</v>
      </c>
      <c r="C8" s="294">
        <v>70000</v>
      </c>
      <c r="D8" s="294"/>
      <c r="E8" s="294">
        <v>20000</v>
      </c>
      <c r="F8" s="294"/>
      <c r="G8" s="294"/>
      <c r="H8" s="294"/>
      <c r="I8" s="294"/>
      <c r="J8" s="295">
        <f t="shared" si="0"/>
        <v>90000</v>
      </c>
      <c r="K8" s="293" t="s">
        <v>204</v>
      </c>
    </row>
    <row r="9" spans="1:11" ht="42.5" thickBot="1" x14ac:dyDescent="0.4">
      <c r="A9" s="130">
        <v>5</v>
      </c>
      <c r="B9" s="131" t="s">
        <v>429</v>
      </c>
      <c r="C9" s="129">
        <v>30000</v>
      </c>
      <c r="D9" s="129"/>
      <c r="E9" s="129">
        <v>41982.94</v>
      </c>
      <c r="F9" s="129"/>
      <c r="G9" s="129"/>
      <c r="H9" s="129"/>
      <c r="I9" s="129"/>
      <c r="J9" s="125">
        <f t="shared" si="0"/>
        <v>71982.94</v>
      </c>
      <c r="K9" s="131" t="s">
        <v>428</v>
      </c>
    </row>
    <row r="10" spans="1:11" ht="22.5" thickBot="1" x14ac:dyDescent="0.4">
      <c r="A10" s="296">
        <v>6</v>
      </c>
      <c r="B10" s="297" t="s">
        <v>480</v>
      </c>
      <c r="C10" s="298">
        <v>10000</v>
      </c>
      <c r="D10" s="298"/>
      <c r="E10" s="298">
        <v>40000</v>
      </c>
      <c r="F10" s="298"/>
      <c r="G10" s="298"/>
      <c r="H10" s="298"/>
      <c r="I10" s="298"/>
      <c r="J10" s="299">
        <f>SUM(C10:I10)</f>
        <v>50000</v>
      </c>
      <c r="K10" s="300" t="s">
        <v>481</v>
      </c>
    </row>
    <row r="11" spans="1:11" ht="43.5" thickBot="1" x14ac:dyDescent="0.4">
      <c r="A11" s="296">
        <v>7</v>
      </c>
      <c r="B11" s="297" t="s">
        <v>205</v>
      </c>
      <c r="C11" s="298"/>
      <c r="D11" s="298"/>
      <c r="E11" s="298">
        <v>40000</v>
      </c>
      <c r="F11" s="298"/>
      <c r="G11" s="298"/>
      <c r="H11" s="298"/>
      <c r="I11" s="298"/>
      <c r="J11" s="299">
        <f t="shared" si="0"/>
        <v>40000</v>
      </c>
      <c r="K11" s="300" t="s">
        <v>206</v>
      </c>
    </row>
    <row r="12" spans="1:11" ht="21.5" thickBot="1" x14ac:dyDescent="0.4">
      <c r="A12" s="130">
        <v>8</v>
      </c>
      <c r="B12" s="131" t="s">
        <v>430</v>
      </c>
      <c r="C12" s="129">
        <v>50000</v>
      </c>
      <c r="D12" s="129"/>
      <c r="E12" s="129">
        <v>40000</v>
      </c>
      <c r="F12" s="129"/>
      <c r="G12" s="129"/>
      <c r="H12" s="129"/>
      <c r="I12" s="129"/>
      <c r="J12" s="125">
        <f>SUM(C12:I12)</f>
        <v>90000</v>
      </c>
      <c r="K12" s="131" t="s">
        <v>204</v>
      </c>
    </row>
    <row r="13" spans="1:11" s="408" customFormat="1" ht="22.5" thickBot="1" x14ac:dyDescent="0.4">
      <c r="A13" s="296">
        <v>9</v>
      </c>
      <c r="B13" s="297" t="s">
        <v>207</v>
      </c>
      <c r="C13" s="298"/>
      <c r="D13" s="298"/>
      <c r="E13" s="298">
        <v>200000</v>
      </c>
      <c r="F13" s="298"/>
      <c r="G13" s="298"/>
      <c r="H13" s="298"/>
      <c r="I13" s="298"/>
      <c r="J13" s="299">
        <f t="shared" si="0"/>
        <v>200000</v>
      </c>
      <c r="K13" s="300" t="s">
        <v>208</v>
      </c>
    </row>
    <row r="14" spans="1:11" ht="21.5" thickBot="1" x14ac:dyDescent="0.4">
      <c r="A14" s="130">
        <v>8</v>
      </c>
      <c r="B14" s="131" t="s">
        <v>209</v>
      </c>
      <c r="C14" s="129"/>
      <c r="D14" s="129"/>
      <c r="E14" s="129"/>
      <c r="F14" s="129"/>
      <c r="G14" s="129">
        <v>40000</v>
      </c>
      <c r="H14" s="129"/>
      <c r="I14" s="129"/>
      <c r="J14" s="125">
        <f>SUM(C14:I14)</f>
        <v>40000</v>
      </c>
      <c r="K14" s="131" t="s">
        <v>210</v>
      </c>
    </row>
    <row r="15" spans="1:11" ht="33" thickBot="1" x14ac:dyDescent="0.4">
      <c r="A15" s="130">
        <v>9</v>
      </c>
      <c r="B15" s="131" t="s">
        <v>211</v>
      </c>
      <c r="C15" s="129"/>
      <c r="D15" s="129"/>
      <c r="E15" s="129"/>
      <c r="F15" s="129"/>
      <c r="G15" s="132">
        <v>40000</v>
      </c>
      <c r="H15" s="132"/>
      <c r="I15" s="129"/>
      <c r="J15" s="125">
        <f>SUM(C15:I15)</f>
        <v>40000</v>
      </c>
      <c r="K15" s="127" t="s">
        <v>212</v>
      </c>
    </row>
    <row r="16" spans="1:11" ht="22.5" thickBot="1" x14ac:dyDescent="0.4">
      <c r="A16" s="130">
        <v>10</v>
      </c>
      <c r="B16" s="128" t="s">
        <v>139</v>
      </c>
      <c r="C16" s="129">
        <v>80000</v>
      </c>
      <c r="D16" s="133"/>
      <c r="E16" s="126"/>
      <c r="F16" s="126"/>
      <c r="G16" s="126"/>
      <c r="H16" s="126"/>
      <c r="I16" s="126"/>
      <c r="J16" s="125">
        <f t="shared" si="0"/>
        <v>80000</v>
      </c>
      <c r="K16" s="127" t="s">
        <v>213</v>
      </c>
    </row>
    <row r="17" spans="1:11" ht="15" thickBot="1" x14ac:dyDescent="0.4">
      <c r="A17" s="134"/>
      <c r="B17" s="135" t="s">
        <v>127</v>
      </c>
      <c r="C17" s="136">
        <f t="shared" ref="C17:J17" si="1">SUM(C6:C16)</f>
        <v>377885.76</v>
      </c>
      <c r="D17" s="136">
        <f t="shared" si="1"/>
        <v>1522491.4</v>
      </c>
      <c r="E17" s="136">
        <f t="shared" si="1"/>
        <v>381982.94</v>
      </c>
      <c r="F17" s="136">
        <f t="shared" si="1"/>
        <v>0</v>
      </c>
      <c r="G17" s="136">
        <f t="shared" si="1"/>
        <v>80000</v>
      </c>
      <c r="H17" s="136">
        <f t="shared" si="1"/>
        <v>0</v>
      </c>
      <c r="I17" s="136">
        <f t="shared" si="1"/>
        <v>0</v>
      </c>
      <c r="J17" s="136">
        <f t="shared" si="1"/>
        <v>2362360.0999999996</v>
      </c>
      <c r="K17" s="137"/>
    </row>
    <row r="18" spans="1:11" ht="15" thickBot="1" x14ac:dyDescent="0.4">
      <c r="A18" s="399" t="s">
        <v>214</v>
      </c>
      <c r="B18" s="400"/>
      <c r="C18" s="400"/>
      <c r="D18" s="400"/>
      <c r="E18" s="400"/>
      <c r="F18" s="400"/>
      <c r="G18" s="400"/>
      <c r="H18" s="400"/>
      <c r="I18" s="400"/>
      <c r="J18" s="401"/>
      <c r="K18" s="138"/>
    </row>
    <row r="19" spans="1:11" ht="53" thickBot="1" x14ac:dyDescent="0.4">
      <c r="A19" s="301">
        <v>11</v>
      </c>
      <c r="B19" s="302" t="s">
        <v>215</v>
      </c>
      <c r="C19" s="303">
        <v>15000</v>
      </c>
      <c r="D19" s="304"/>
      <c r="E19" s="304"/>
      <c r="F19" s="304"/>
      <c r="G19" s="304"/>
      <c r="H19" s="304"/>
      <c r="I19" s="304"/>
      <c r="J19" s="305">
        <f>SUM(C19:I19)</f>
        <v>15000</v>
      </c>
      <c r="K19" s="306" t="s">
        <v>216</v>
      </c>
    </row>
    <row r="20" spans="1:11" ht="40" thickBot="1" x14ac:dyDescent="0.4">
      <c r="A20" s="139">
        <v>12</v>
      </c>
      <c r="B20" s="145" t="s">
        <v>217</v>
      </c>
      <c r="C20" s="141">
        <v>10000</v>
      </c>
      <c r="D20" s="141"/>
      <c r="E20" s="141"/>
      <c r="F20" s="141"/>
      <c r="G20" s="141"/>
      <c r="H20" s="141"/>
      <c r="I20" s="141"/>
      <c r="J20" s="143">
        <f>SUM(C20:I20)</f>
        <v>10000</v>
      </c>
      <c r="K20" s="144" t="s">
        <v>218</v>
      </c>
    </row>
    <row r="21" spans="1:11" ht="53" thickBot="1" x14ac:dyDescent="0.4">
      <c r="A21" s="146">
        <v>13</v>
      </c>
      <c r="B21" s="140" t="s">
        <v>219</v>
      </c>
      <c r="C21" s="141">
        <v>20000</v>
      </c>
      <c r="D21" s="142"/>
      <c r="E21" s="143">
        <v>30000</v>
      </c>
      <c r="F21" s="142"/>
      <c r="G21" s="142"/>
      <c r="H21" s="142"/>
      <c r="I21" s="142"/>
      <c r="J21" s="143">
        <f t="shared" si="0"/>
        <v>50000</v>
      </c>
      <c r="K21" s="144" t="s">
        <v>220</v>
      </c>
    </row>
    <row r="22" spans="1:11" ht="15" thickBot="1" x14ac:dyDescent="0.4">
      <c r="A22" s="147"/>
      <c r="B22" s="148" t="s">
        <v>127</v>
      </c>
      <c r="C22" s="149">
        <f>SUM(C19:C21)</f>
        <v>45000</v>
      </c>
      <c r="D22" s="149">
        <f t="shared" ref="D22:J22" si="2">SUM(D19:D21)</f>
        <v>0</v>
      </c>
      <c r="E22" s="149">
        <f t="shared" si="2"/>
        <v>30000</v>
      </c>
      <c r="F22" s="149">
        <f t="shared" si="2"/>
        <v>0</v>
      </c>
      <c r="G22" s="149">
        <f t="shared" si="2"/>
        <v>0</v>
      </c>
      <c r="H22" s="149">
        <f t="shared" si="2"/>
        <v>0</v>
      </c>
      <c r="I22" s="149">
        <f t="shared" si="2"/>
        <v>0</v>
      </c>
      <c r="J22" s="149">
        <f t="shared" si="2"/>
        <v>75000</v>
      </c>
      <c r="K22" s="150"/>
    </row>
    <row r="23" spans="1:11" ht="15" thickBot="1" x14ac:dyDescent="0.4">
      <c r="A23" s="399" t="s">
        <v>221</v>
      </c>
      <c r="B23" s="400"/>
      <c r="C23" s="400"/>
      <c r="D23" s="400"/>
      <c r="E23" s="400"/>
      <c r="F23" s="400"/>
      <c r="G23" s="400"/>
      <c r="H23" s="400"/>
      <c r="I23" s="400"/>
      <c r="J23" s="400"/>
      <c r="K23" s="401"/>
    </row>
    <row r="24" spans="1:11" ht="26.5" thickBot="1" x14ac:dyDescent="0.4">
      <c r="A24" s="139">
        <v>14</v>
      </c>
      <c r="B24" s="151" t="s">
        <v>198</v>
      </c>
      <c r="C24" s="141">
        <v>0</v>
      </c>
      <c r="D24" s="141">
        <v>75751.89</v>
      </c>
      <c r="E24" s="141"/>
      <c r="F24" s="141"/>
      <c r="G24" s="141"/>
      <c r="H24" s="141"/>
      <c r="I24" s="141"/>
      <c r="J24" s="141">
        <f>SUM(C24:I24)</f>
        <v>75751.89</v>
      </c>
      <c r="K24" s="144" t="s">
        <v>199</v>
      </c>
    </row>
    <row r="25" spans="1:11" ht="65.5" thickBot="1" x14ac:dyDescent="0.4">
      <c r="A25" s="307">
        <v>16</v>
      </c>
      <c r="B25" s="308" t="s">
        <v>222</v>
      </c>
      <c r="C25" s="309">
        <v>15000</v>
      </c>
      <c r="D25" s="309">
        <v>8000</v>
      </c>
      <c r="E25" s="309">
        <v>10000</v>
      </c>
      <c r="F25" s="309"/>
      <c r="G25" s="309"/>
      <c r="H25" s="309"/>
      <c r="I25" s="309"/>
      <c r="J25" s="310">
        <f>SUM(C25:I25)</f>
        <v>33000</v>
      </c>
      <c r="K25" s="311" t="s">
        <v>223</v>
      </c>
    </row>
    <row r="26" spans="1:11" ht="15" thickBot="1" x14ac:dyDescent="0.4">
      <c r="A26" s="152">
        <v>4</v>
      </c>
      <c r="B26" s="153" t="s">
        <v>127</v>
      </c>
      <c r="C26" s="154">
        <f t="shared" ref="C26:J26" si="3">SUM(C24:C25)</f>
        <v>15000</v>
      </c>
      <c r="D26" s="154">
        <f t="shared" si="3"/>
        <v>83751.89</v>
      </c>
      <c r="E26" s="154">
        <f t="shared" si="3"/>
        <v>10000</v>
      </c>
      <c r="F26" s="154">
        <f t="shared" si="3"/>
        <v>0</v>
      </c>
      <c r="G26" s="154">
        <f t="shared" si="3"/>
        <v>0</v>
      </c>
      <c r="H26" s="154">
        <f t="shared" si="3"/>
        <v>0</v>
      </c>
      <c r="I26" s="154">
        <f t="shared" si="3"/>
        <v>0</v>
      </c>
      <c r="J26" s="154">
        <f t="shared" si="3"/>
        <v>108751.89</v>
      </c>
      <c r="K26" s="155"/>
    </row>
    <row r="27" spans="1:11" ht="15" thickBot="1" x14ac:dyDescent="0.4">
      <c r="A27" s="393" t="s">
        <v>224</v>
      </c>
      <c r="B27" s="394"/>
      <c r="C27" s="394"/>
      <c r="D27" s="394"/>
      <c r="E27" s="394"/>
      <c r="F27" s="394"/>
      <c r="G27" s="394"/>
      <c r="H27" s="394"/>
      <c r="I27" s="394"/>
      <c r="J27" s="394"/>
      <c r="K27" s="395"/>
    </row>
    <row r="28" spans="1:11" ht="33" thickBot="1" x14ac:dyDescent="0.4">
      <c r="A28" s="130">
        <v>3</v>
      </c>
      <c r="B28" s="131" t="s">
        <v>427</v>
      </c>
      <c r="C28" s="129">
        <v>20000</v>
      </c>
      <c r="D28" s="129"/>
      <c r="E28" s="129">
        <v>20000</v>
      </c>
      <c r="F28" s="129"/>
      <c r="G28" s="129"/>
      <c r="H28" s="129"/>
      <c r="I28" s="129"/>
      <c r="J28" s="125">
        <f t="shared" ref="J28" si="4">SUM(C28:I28)</f>
        <v>40000</v>
      </c>
      <c r="K28" s="127" t="s">
        <v>229</v>
      </c>
    </row>
    <row r="29" spans="1:11" ht="33" thickBot="1" x14ac:dyDescent="0.4">
      <c r="A29" s="130">
        <v>17</v>
      </c>
      <c r="B29" s="131" t="s">
        <v>423</v>
      </c>
      <c r="C29" s="129">
        <v>5000</v>
      </c>
      <c r="D29" s="129"/>
      <c r="E29" s="129">
        <v>20000</v>
      </c>
      <c r="F29" s="129"/>
      <c r="G29" s="129"/>
      <c r="H29" s="129"/>
      <c r="I29" s="129"/>
      <c r="J29" s="125">
        <f t="shared" si="0"/>
        <v>25000</v>
      </c>
      <c r="K29" s="127" t="s">
        <v>225</v>
      </c>
    </row>
    <row r="30" spans="1:11" ht="33" thickBot="1" x14ac:dyDescent="0.4">
      <c r="A30" s="130">
        <v>18</v>
      </c>
      <c r="B30" s="131" t="s">
        <v>424</v>
      </c>
      <c r="C30" s="129">
        <v>12600</v>
      </c>
      <c r="D30" s="129"/>
      <c r="E30" s="129">
        <v>40000</v>
      </c>
      <c r="F30" s="129"/>
      <c r="G30" s="129"/>
      <c r="H30" s="129"/>
      <c r="I30" s="129"/>
      <c r="J30" s="125">
        <f t="shared" si="0"/>
        <v>52600</v>
      </c>
      <c r="K30" s="127" t="s">
        <v>212</v>
      </c>
    </row>
    <row r="31" spans="1:11" ht="32" thickBot="1" x14ac:dyDescent="0.4">
      <c r="A31" s="130">
        <v>19</v>
      </c>
      <c r="B31" s="131" t="s">
        <v>425</v>
      </c>
      <c r="C31" s="129"/>
      <c r="D31" s="129"/>
      <c r="E31" s="129">
        <v>15000</v>
      </c>
      <c r="F31" s="129"/>
      <c r="G31" s="129"/>
      <c r="H31" s="129"/>
      <c r="I31" s="129"/>
      <c r="J31" s="125">
        <f t="shared" si="0"/>
        <v>15000</v>
      </c>
      <c r="K31" s="127" t="s">
        <v>226</v>
      </c>
    </row>
    <row r="32" spans="1:11" ht="22.5" thickBot="1" x14ac:dyDescent="0.4">
      <c r="A32" s="130">
        <v>20</v>
      </c>
      <c r="B32" s="131" t="s">
        <v>227</v>
      </c>
      <c r="C32" s="129"/>
      <c r="D32" s="129"/>
      <c r="E32" s="129">
        <v>40000</v>
      </c>
      <c r="F32" s="129"/>
      <c r="G32" s="129"/>
      <c r="H32" s="129"/>
      <c r="I32" s="129"/>
      <c r="J32" s="125">
        <f t="shared" si="0"/>
        <v>40000</v>
      </c>
      <c r="K32" s="127" t="s">
        <v>228</v>
      </c>
    </row>
    <row r="33" spans="1:11" ht="42.5" thickBot="1" x14ac:dyDescent="0.4">
      <c r="A33" s="130">
        <v>23</v>
      </c>
      <c r="B33" s="131" t="s">
        <v>230</v>
      </c>
      <c r="C33" s="129">
        <v>10000</v>
      </c>
      <c r="D33" s="129"/>
      <c r="E33" s="129">
        <v>10000</v>
      </c>
      <c r="F33" s="129"/>
      <c r="G33" s="129"/>
      <c r="H33" s="129"/>
      <c r="I33" s="129"/>
      <c r="J33" s="125">
        <f>SUM(C33:I33)</f>
        <v>20000</v>
      </c>
      <c r="K33" s="127" t="s">
        <v>218</v>
      </c>
    </row>
    <row r="34" spans="1:11" ht="22.5" thickBot="1" x14ac:dyDescent="0.4">
      <c r="A34" s="130">
        <v>24</v>
      </c>
      <c r="B34" s="131" t="s">
        <v>231</v>
      </c>
      <c r="C34" s="129"/>
      <c r="D34" s="129"/>
      <c r="E34" s="129"/>
      <c r="F34" s="129"/>
      <c r="G34" s="132">
        <v>30000</v>
      </c>
      <c r="H34" s="129"/>
      <c r="I34" s="129"/>
      <c r="J34" s="125">
        <f>SUM(C34:I34)</f>
        <v>30000</v>
      </c>
      <c r="K34" s="127" t="s">
        <v>232</v>
      </c>
    </row>
    <row r="35" spans="1:11" ht="33" thickBot="1" x14ac:dyDescent="0.4">
      <c r="A35" s="130">
        <v>25</v>
      </c>
      <c r="B35" s="131" t="s">
        <v>422</v>
      </c>
      <c r="C35" s="129"/>
      <c r="D35" s="129"/>
      <c r="E35" s="129"/>
      <c r="F35" s="129"/>
      <c r="G35" s="132">
        <v>40000</v>
      </c>
      <c r="H35" s="129"/>
      <c r="I35" s="129"/>
      <c r="J35" s="125">
        <f>SUM(C35:I35)</f>
        <v>40000</v>
      </c>
      <c r="K35" s="127" t="s">
        <v>212</v>
      </c>
    </row>
    <row r="36" spans="1:11" ht="21.5" thickBot="1" x14ac:dyDescent="0.4">
      <c r="A36" s="130">
        <v>26</v>
      </c>
      <c r="B36" s="131" t="s">
        <v>460</v>
      </c>
      <c r="C36" s="129"/>
      <c r="D36" s="129"/>
      <c r="E36" s="129"/>
      <c r="F36" s="129"/>
      <c r="G36" s="132">
        <v>30000</v>
      </c>
      <c r="H36" s="129"/>
      <c r="I36" s="129"/>
      <c r="J36" s="125">
        <f>SUM(C36:I36)</f>
        <v>30000</v>
      </c>
      <c r="K36" s="127" t="s">
        <v>233</v>
      </c>
    </row>
    <row r="37" spans="1:11" ht="15" thickBot="1" x14ac:dyDescent="0.4">
      <c r="A37" s="130"/>
      <c r="B37" s="156" t="s">
        <v>234</v>
      </c>
      <c r="C37" s="129"/>
      <c r="D37" s="129"/>
      <c r="E37" s="129"/>
      <c r="F37" s="129"/>
      <c r="G37" s="129"/>
      <c r="H37" s="129"/>
      <c r="I37" s="129"/>
      <c r="J37" s="125"/>
      <c r="K37" s="157"/>
    </row>
    <row r="38" spans="1:11" ht="21.5" thickBot="1" x14ac:dyDescent="0.4">
      <c r="A38" s="130">
        <v>27</v>
      </c>
      <c r="B38" s="156" t="s">
        <v>198</v>
      </c>
      <c r="C38" s="129"/>
      <c r="D38" s="129">
        <v>33742.36</v>
      </c>
      <c r="E38" s="129"/>
      <c r="F38" s="129"/>
      <c r="G38" s="129"/>
      <c r="H38" s="129"/>
      <c r="I38" s="129"/>
      <c r="J38" s="125">
        <f>SUM(C38:I38)</f>
        <v>33742.36</v>
      </c>
      <c r="K38" s="158" t="s">
        <v>199</v>
      </c>
    </row>
    <row r="39" spans="1:11" ht="52.5" thickBot="1" x14ac:dyDescent="0.4">
      <c r="A39" s="130">
        <v>28</v>
      </c>
      <c r="B39" s="145" t="s">
        <v>458</v>
      </c>
      <c r="C39" s="129"/>
      <c r="D39" s="129">
        <v>7500</v>
      </c>
      <c r="E39" s="129"/>
      <c r="F39" s="129"/>
      <c r="G39" s="129"/>
      <c r="H39" s="129"/>
      <c r="I39" s="129"/>
      <c r="J39" s="125">
        <f t="shared" si="0"/>
        <v>7500</v>
      </c>
      <c r="K39" s="127" t="s">
        <v>210</v>
      </c>
    </row>
    <row r="40" spans="1:11" ht="33" thickBot="1" x14ac:dyDescent="0.4">
      <c r="A40" s="130">
        <v>29</v>
      </c>
      <c r="B40" s="131" t="s">
        <v>426</v>
      </c>
      <c r="C40" s="129">
        <v>10000</v>
      </c>
      <c r="D40" s="129"/>
      <c r="E40" s="129">
        <v>10000</v>
      </c>
      <c r="F40" s="129"/>
      <c r="G40" s="129"/>
      <c r="H40" s="129"/>
      <c r="I40" s="129"/>
      <c r="J40" s="125">
        <f t="shared" si="0"/>
        <v>20000</v>
      </c>
      <c r="K40" s="127" t="s">
        <v>235</v>
      </c>
    </row>
    <row r="41" spans="1:11" ht="15" thickBot="1" x14ac:dyDescent="0.4">
      <c r="A41" s="159"/>
      <c r="B41" s="160" t="s">
        <v>127</v>
      </c>
      <c r="C41" s="161">
        <f t="shared" ref="C41:J41" si="5">SUM(C29:C40)</f>
        <v>37600</v>
      </c>
      <c r="D41" s="161">
        <f t="shared" si="5"/>
        <v>41242.36</v>
      </c>
      <c r="E41" s="161">
        <f t="shared" si="5"/>
        <v>135000</v>
      </c>
      <c r="F41" s="161">
        <f t="shared" si="5"/>
        <v>0</v>
      </c>
      <c r="G41" s="161">
        <f t="shared" si="5"/>
        <v>100000</v>
      </c>
      <c r="H41" s="161">
        <f t="shared" si="5"/>
        <v>0</v>
      </c>
      <c r="I41" s="161">
        <f t="shared" si="5"/>
        <v>0</v>
      </c>
      <c r="J41" s="161">
        <f t="shared" si="5"/>
        <v>313842.36</v>
      </c>
      <c r="K41" s="162"/>
    </row>
    <row r="42" spans="1:11" ht="15" thickBot="1" x14ac:dyDescent="0.4">
      <c r="A42" s="399" t="s">
        <v>236</v>
      </c>
      <c r="B42" s="400"/>
      <c r="C42" s="400"/>
      <c r="D42" s="400"/>
      <c r="E42" s="400"/>
      <c r="F42" s="400"/>
      <c r="G42" s="400"/>
      <c r="H42" s="400"/>
      <c r="I42" s="400"/>
      <c r="J42" s="400"/>
      <c r="K42" s="401"/>
    </row>
    <row r="43" spans="1:11" ht="53" thickBot="1" x14ac:dyDescent="0.4">
      <c r="A43" s="139">
        <v>30</v>
      </c>
      <c r="B43" s="145" t="s">
        <v>237</v>
      </c>
      <c r="C43" s="141">
        <v>95000</v>
      </c>
      <c r="D43" s="141"/>
      <c r="E43" s="141">
        <v>20000</v>
      </c>
      <c r="F43" s="141"/>
      <c r="G43" s="141"/>
      <c r="H43" s="141"/>
      <c r="I43" s="141"/>
      <c r="J43" s="143">
        <f>SUM(C43:I43)</f>
        <v>115000</v>
      </c>
      <c r="K43" s="144" t="s">
        <v>238</v>
      </c>
    </row>
    <row r="44" spans="1:11" ht="15" thickBot="1" x14ac:dyDescent="0.4">
      <c r="A44" s="152"/>
      <c r="B44" s="153" t="s">
        <v>127</v>
      </c>
      <c r="C44" s="154">
        <f>SUM(C43)</f>
        <v>95000</v>
      </c>
      <c r="D44" s="154">
        <f t="shared" ref="D44:J44" si="6">SUM(D43)</f>
        <v>0</v>
      </c>
      <c r="E44" s="154">
        <f t="shared" si="6"/>
        <v>20000</v>
      </c>
      <c r="F44" s="154">
        <f t="shared" si="6"/>
        <v>0</v>
      </c>
      <c r="G44" s="154">
        <f t="shared" si="6"/>
        <v>0</v>
      </c>
      <c r="H44" s="154">
        <f t="shared" si="6"/>
        <v>0</v>
      </c>
      <c r="I44" s="154">
        <f t="shared" si="6"/>
        <v>0</v>
      </c>
      <c r="J44" s="154">
        <f t="shared" si="6"/>
        <v>115000</v>
      </c>
      <c r="K44" s="155"/>
    </row>
    <row r="45" spans="1:11" ht="40" thickBot="1" x14ac:dyDescent="0.4">
      <c r="A45" s="163"/>
      <c r="B45" s="164" t="s">
        <v>239</v>
      </c>
      <c r="C45" s="165">
        <f t="shared" ref="C45:J45" si="7">C44+C41+C26+C22+C17</f>
        <v>570485.76000000001</v>
      </c>
      <c r="D45" s="165">
        <f t="shared" si="7"/>
        <v>1647485.65</v>
      </c>
      <c r="E45" s="165">
        <f t="shared" si="7"/>
        <v>576982.93999999994</v>
      </c>
      <c r="F45" s="165">
        <f t="shared" si="7"/>
        <v>0</v>
      </c>
      <c r="G45" s="165">
        <f t="shared" si="7"/>
        <v>180000</v>
      </c>
      <c r="H45" s="165">
        <f t="shared" si="7"/>
        <v>0</v>
      </c>
      <c r="I45" s="165">
        <f t="shared" si="7"/>
        <v>0</v>
      </c>
      <c r="J45" s="165">
        <f t="shared" si="7"/>
        <v>2974954.3499999996</v>
      </c>
      <c r="K45" s="166" t="s">
        <v>240</v>
      </c>
    </row>
    <row r="46" spans="1:11" ht="15" thickBot="1" x14ac:dyDescent="0.4">
      <c r="A46" s="373" t="s">
        <v>241</v>
      </c>
      <c r="B46" s="374"/>
      <c r="C46" s="374"/>
      <c r="D46" s="374"/>
      <c r="E46" s="374"/>
      <c r="F46" s="374"/>
      <c r="G46" s="374"/>
      <c r="H46" s="374"/>
      <c r="I46" s="374"/>
      <c r="J46" s="374"/>
      <c r="K46" s="375"/>
    </row>
    <row r="47" spans="1:11" ht="15" thickBot="1" x14ac:dyDescent="0.4">
      <c r="A47" s="402" t="s">
        <v>242</v>
      </c>
      <c r="B47" s="403"/>
      <c r="C47" s="403"/>
      <c r="D47" s="403"/>
      <c r="E47" s="403"/>
      <c r="F47" s="403"/>
      <c r="G47" s="403"/>
      <c r="H47" s="403"/>
      <c r="I47" s="403"/>
      <c r="J47" s="403"/>
      <c r="K47" s="404"/>
    </row>
    <row r="48" spans="1:11" ht="40" thickBot="1" x14ac:dyDescent="0.4">
      <c r="A48" s="301">
        <v>31</v>
      </c>
      <c r="B48" s="322" t="s">
        <v>432</v>
      </c>
      <c r="C48" s="303">
        <v>5000</v>
      </c>
      <c r="D48" s="303">
        <v>0</v>
      </c>
      <c r="E48" s="303">
        <v>40000</v>
      </c>
      <c r="F48" s="303">
        <v>0</v>
      </c>
      <c r="G48" s="303">
        <v>0</v>
      </c>
      <c r="H48" s="303">
        <v>0</v>
      </c>
      <c r="I48" s="303">
        <v>0</v>
      </c>
      <c r="J48" s="305">
        <f t="shared" si="0"/>
        <v>45000</v>
      </c>
      <c r="K48" s="306" t="s">
        <v>243</v>
      </c>
    </row>
    <row r="49" spans="1:11 16384:16384" ht="27" thickBot="1" x14ac:dyDescent="0.4">
      <c r="A49" s="139">
        <v>32</v>
      </c>
      <c r="B49" s="145" t="s">
        <v>244</v>
      </c>
      <c r="C49" s="141">
        <v>2000</v>
      </c>
      <c r="D49" s="141">
        <v>0</v>
      </c>
      <c r="E49" s="141">
        <v>5000</v>
      </c>
      <c r="F49" s="141">
        <v>0</v>
      </c>
      <c r="G49" s="141">
        <v>0</v>
      </c>
      <c r="H49" s="141">
        <v>0</v>
      </c>
      <c r="I49" s="141">
        <v>0</v>
      </c>
      <c r="J49" s="143">
        <f t="shared" si="0"/>
        <v>7000</v>
      </c>
      <c r="K49" s="144" t="s">
        <v>245</v>
      </c>
    </row>
    <row r="50" spans="1:11 16384:16384" ht="91.5" thickBot="1" x14ac:dyDescent="0.4">
      <c r="A50" s="139">
        <v>33</v>
      </c>
      <c r="B50" s="145" t="s">
        <v>431</v>
      </c>
      <c r="C50" s="141"/>
      <c r="D50" s="141"/>
      <c r="E50" s="141">
        <v>41982.94</v>
      </c>
      <c r="F50" s="141"/>
      <c r="G50" s="141"/>
      <c r="H50" s="141"/>
      <c r="I50" s="141"/>
      <c r="J50" s="143">
        <f t="shared" si="0"/>
        <v>41982.94</v>
      </c>
      <c r="K50" s="144" t="s">
        <v>246</v>
      </c>
    </row>
    <row r="51" spans="1:11 16384:16384" ht="78.5" thickBot="1" x14ac:dyDescent="0.4">
      <c r="A51" s="139">
        <v>34</v>
      </c>
      <c r="B51" s="145" t="s">
        <v>247</v>
      </c>
      <c r="C51" s="141">
        <v>3000</v>
      </c>
      <c r="D51" s="141"/>
      <c r="E51" s="141">
        <v>5000</v>
      </c>
      <c r="F51" s="141"/>
      <c r="G51" s="141"/>
      <c r="H51" s="141"/>
      <c r="I51" s="141"/>
      <c r="J51" s="143">
        <f t="shared" si="0"/>
        <v>8000</v>
      </c>
      <c r="K51" s="145" t="s">
        <v>245</v>
      </c>
    </row>
    <row r="52" spans="1:11 16384:16384" ht="52.5" thickBot="1" x14ac:dyDescent="0.4">
      <c r="A52" s="312">
        <v>36</v>
      </c>
      <c r="B52" s="313" t="s">
        <v>248</v>
      </c>
      <c r="C52" s="314"/>
      <c r="D52" s="314"/>
      <c r="E52" s="314">
        <v>97000</v>
      </c>
      <c r="F52" s="314"/>
      <c r="G52" s="314"/>
      <c r="H52" s="314"/>
      <c r="I52" s="314"/>
      <c r="J52" s="315">
        <f t="shared" si="0"/>
        <v>97000</v>
      </c>
      <c r="K52" s="316" t="s">
        <v>249</v>
      </c>
    </row>
    <row r="53" spans="1:11 16384:16384" ht="65.5" thickBot="1" x14ac:dyDescent="0.4">
      <c r="A53" s="312">
        <v>37</v>
      </c>
      <c r="B53" s="313" t="s">
        <v>433</v>
      </c>
      <c r="C53" s="314" t="s">
        <v>183</v>
      </c>
      <c r="D53" s="314"/>
      <c r="E53" s="314">
        <v>25200.400000000001</v>
      </c>
      <c r="F53" s="314"/>
      <c r="G53" s="314"/>
      <c r="H53" s="314"/>
      <c r="I53" s="314"/>
      <c r="J53" s="315">
        <f t="shared" si="0"/>
        <v>25200.400000000001</v>
      </c>
      <c r="K53" s="317" t="s">
        <v>250</v>
      </c>
    </row>
    <row r="54" spans="1:11 16384:16384" ht="65.5" thickBot="1" x14ac:dyDescent="0.4">
      <c r="A54" s="312">
        <v>38</v>
      </c>
      <c r="B54" s="313" t="s">
        <v>251</v>
      </c>
      <c r="C54" s="314"/>
      <c r="D54" s="314"/>
      <c r="E54" s="314">
        <v>204243.96</v>
      </c>
      <c r="F54" s="314"/>
      <c r="G54" s="314"/>
      <c r="H54" s="314"/>
      <c r="I54" s="314"/>
      <c r="J54" s="315">
        <f t="shared" si="0"/>
        <v>204243.96</v>
      </c>
      <c r="K54" s="316" t="s">
        <v>249</v>
      </c>
    </row>
    <row r="55" spans="1:11 16384:16384" ht="78.5" thickBot="1" x14ac:dyDescent="0.4">
      <c r="A55" s="312">
        <v>39</v>
      </c>
      <c r="B55" s="313" t="s">
        <v>252</v>
      </c>
      <c r="C55" s="314"/>
      <c r="D55" s="314"/>
      <c r="E55" s="314">
        <v>62165.03</v>
      </c>
      <c r="F55" s="314"/>
      <c r="G55" s="314"/>
      <c r="H55" s="314"/>
      <c r="I55" s="314"/>
      <c r="J55" s="315">
        <f t="shared" si="0"/>
        <v>62165.03</v>
      </c>
      <c r="K55" s="316" t="s">
        <v>249</v>
      </c>
    </row>
    <row r="56" spans="1:11 16384:16384" ht="40" thickBot="1" x14ac:dyDescent="0.4">
      <c r="A56" s="312">
        <v>41</v>
      </c>
      <c r="B56" s="313" t="s">
        <v>253</v>
      </c>
      <c r="C56" s="314"/>
      <c r="D56" s="314"/>
      <c r="E56" s="314">
        <v>106102.6</v>
      </c>
      <c r="F56" s="314"/>
      <c r="G56" s="314"/>
      <c r="H56" s="314"/>
      <c r="I56" s="314"/>
      <c r="J56" s="315">
        <f t="shared" si="0"/>
        <v>106102.6</v>
      </c>
      <c r="K56" s="316" t="s">
        <v>249</v>
      </c>
    </row>
    <row r="57" spans="1:11 16384:16384" ht="40" thickBot="1" x14ac:dyDescent="0.4">
      <c r="A57" s="312">
        <v>42</v>
      </c>
      <c r="B57" s="313" t="s">
        <v>254</v>
      </c>
      <c r="C57" s="314">
        <v>11947.17</v>
      </c>
      <c r="D57" s="314"/>
      <c r="E57" s="314">
        <v>30000</v>
      </c>
      <c r="F57" s="314"/>
      <c r="G57" s="314"/>
      <c r="H57" s="314"/>
      <c r="I57" s="314"/>
      <c r="J57" s="315">
        <f t="shared" si="0"/>
        <v>41947.17</v>
      </c>
      <c r="K57" s="316" t="s">
        <v>249</v>
      </c>
    </row>
    <row r="58" spans="1:11 16384:16384" ht="15" thickBot="1" x14ac:dyDescent="0.4">
      <c r="A58" s="152"/>
      <c r="B58" s="153" t="s">
        <v>127</v>
      </c>
      <c r="C58" s="154">
        <f t="shared" ref="C58:J58" si="8">SUM(C48:C57)</f>
        <v>21947.17</v>
      </c>
      <c r="D58" s="154">
        <f t="shared" si="8"/>
        <v>0</v>
      </c>
      <c r="E58" s="154">
        <f t="shared" si="8"/>
        <v>616694.92999999993</v>
      </c>
      <c r="F58" s="154">
        <f t="shared" si="8"/>
        <v>0</v>
      </c>
      <c r="G58" s="154">
        <f t="shared" si="8"/>
        <v>0</v>
      </c>
      <c r="H58" s="154">
        <f t="shared" si="8"/>
        <v>0</v>
      </c>
      <c r="I58" s="154">
        <f t="shared" si="8"/>
        <v>0</v>
      </c>
      <c r="J58" s="154">
        <f t="shared" si="8"/>
        <v>638642.1</v>
      </c>
      <c r="K58" s="155"/>
    </row>
    <row r="59" spans="1:11 16384:16384" ht="15" thickBot="1" x14ac:dyDescent="0.4">
      <c r="A59" s="405" t="s">
        <v>255</v>
      </c>
      <c r="B59" s="406"/>
      <c r="C59" s="406"/>
      <c r="D59" s="406"/>
      <c r="E59" s="406"/>
      <c r="F59" s="406"/>
      <c r="G59" s="406"/>
      <c r="H59" s="406"/>
      <c r="I59" s="406"/>
      <c r="J59" s="406"/>
      <c r="K59" s="407"/>
    </row>
    <row r="60" spans="1:11 16384:16384" ht="46.5" thickBot="1" x14ac:dyDescent="0.4">
      <c r="A60" s="167">
        <v>43</v>
      </c>
      <c r="B60" s="168" t="s">
        <v>434</v>
      </c>
      <c r="C60" s="169">
        <v>8000</v>
      </c>
      <c r="D60" s="169"/>
      <c r="E60" s="169">
        <v>10495.73</v>
      </c>
      <c r="F60" s="169"/>
      <c r="G60" s="169"/>
      <c r="H60" s="169"/>
      <c r="I60" s="169"/>
      <c r="J60" s="170">
        <f t="shared" si="0"/>
        <v>18495.73</v>
      </c>
      <c r="K60" s="171" t="s">
        <v>256</v>
      </c>
    </row>
    <row r="61" spans="1:11 16384:16384" ht="36" thickBot="1" x14ac:dyDescent="0.4">
      <c r="A61" s="167">
        <v>44</v>
      </c>
      <c r="B61" s="168" t="s">
        <v>435</v>
      </c>
      <c r="C61" s="169"/>
      <c r="D61" s="169"/>
      <c r="E61" s="169">
        <v>10000</v>
      </c>
      <c r="F61" s="169"/>
      <c r="G61" s="169"/>
      <c r="H61" s="169"/>
      <c r="I61" s="169"/>
      <c r="J61" s="170">
        <f t="shared" si="0"/>
        <v>10000</v>
      </c>
      <c r="K61" s="171" t="s">
        <v>257</v>
      </c>
    </row>
    <row r="62" spans="1:11 16384:16384" ht="23.5" thickBot="1" x14ac:dyDescent="0.4">
      <c r="A62" s="167"/>
      <c r="B62" s="168" t="s">
        <v>459</v>
      </c>
      <c r="C62" s="169">
        <v>10000</v>
      </c>
      <c r="D62" s="169"/>
      <c r="E62" s="169"/>
      <c r="F62" s="169"/>
      <c r="G62" s="169"/>
      <c r="H62" s="169"/>
      <c r="I62" s="169"/>
      <c r="J62" s="170">
        <f>SUM(C62:I62)</f>
        <v>10000</v>
      </c>
      <c r="K62" s="171"/>
      <c r="XFD62">
        <f>SUM(A62:XFC62)</f>
        <v>20000</v>
      </c>
    </row>
    <row r="63" spans="1:11 16384:16384" ht="35" thickBot="1" x14ac:dyDescent="0.4">
      <c r="A63" s="334">
        <v>45</v>
      </c>
      <c r="B63" s="335" t="s">
        <v>436</v>
      </c>
      <c r="C63" s="336"/>
      <c r="D63" s="336"/>
      <c r="E63" s="336">
        <v>58138.21</v>
      </c>
      <c r="F63" s="336"/>
      <c r="G63" s="336"/>
      <c r="H63" s="336"/>
      <c r="I63" s="336"/>
      <c r="J63" s="337">
        <f t="shared" si="0"/>
        <v>58138.21</v>
      </c>
      <c r="K63" s="176" t="s">
        <v>258</v>
      </c>
    </row>
    <row r="64" spans="1:11 16384:16384" ht="46.5" thickBot="1" x14ac:dyDescent="0.4">
      <c r="A64" s="318">
        <v>46</v>
      </c>
      <c r="B64" s="319" t="s">
        <v>259</v>
      </c>
      <c r="C64" s="320">
        <v>2000</v>
      </c>
      <c r="D64" s="320"/>
      <c r="E64" s="320">
        <v>40000</v>
      </c>
      <c r="F64" s="320"/>
      <c r="G64" s="320"/>
      <c r="H64" s="320"/>
      <c r="I64" s="320"/>
      <c r="J64" s="321">
        <f t="shared" si="0"/>
        <v>42000</v>
      </c>
      <c r="K64" s="319" t="s">
        <v>260</v>
      </c>
    </row>
    <row r="65" spans="1:11" ht="35" thickBot="1" x14ac:dyDescent="0.4">
      <c r="A65" s="167">
        <v>47</v>
      </c>
      <c r="B65" s="168" t="s">
        <v>261</v>
      </c>
      <c r="C65" s="169"/>
      <c r="D65" s="169"/>
      <c r="E65" s="169">
        <v>78832.53</v>
      </c>
      <c r="F65" s="169"/>
      <c r="G65" s="169"/>
      <c r="H65" s="169"/>
      <c r="I65" s="169"/>
      <c r="J65" s="170">
        <f t="shared" si="0"/>
        <v>78832.53</v>
      </c>
      <c r="K65" s="168" t="s">
        <v>260</v>
      </c>
    </row>
    <row r="66" spans="1:11" ht="46.5" thickBot="1" x14ac:dyDescent="0.4">
      <c r="A66" s="167">
        <v>48</v>
      </c>
      <c r="B66" s="168" t="s">
        <v>262</v>
      </c>
      <c r="C66" s="169"/>
      <c r="D66" s="169"/>
      <c r="E66" s="169">
        <v>39965.599999999999</v>
      </c>
      <c r="F66" s="169"/>
      <c r="G66" s="169"/>
      <c r="H66" s="169"/>
      <c r="I66" s="169"/>
      <c r="J66" s="170">
        <f t="shared" si="0"/>
        <v>39965.599999999999</v>
      </c>
      <c r="K66" s="171" t="s">
        <v>263</v>
      </c>
    </row>
    <row r="67" spans="1:11" ht="99.75" customHeight="1" thickBot="1" x14ac:dyDescent="0.4">
      <c r="A67" s="318">
        <v>49</v>
      </c>
      <c r="B67" s="319" t="s">
        <v>437</v>
      </c>
      <c r="C67" s="320"/>
      <c r="D67" s="320"/>
      <c r="E67" s="320">
        <v>104957.35</v>
      </c>
      <c r="F67" s="320"/>
      <c r="G67" s="320"/>
      <c r="H67" s="320"/>
      <c r="I67" s="320"/>
      <c r="J67" s="321">
        <f t="shared" si="0"/>
        <v>104957.35</v>
      </c>
      <c r="K67" s="319" t="s">
        <v>260</v>
      </c>
    </row>
    <row r="68" spans="1:11" ht="15" thickBot="1" x14ac:dyDescent="0.4">
      <c r="A68" s="172"/>
      <c r="B68" s="173" t="s">
        <v>127</v>
      </c>
      <c r="C68" s="174">
        <f t="shared" ref="C68:J68" si="9">SUM(C60:C67)</f>
        <v>20000</v>
      </c>
      <c r="D68" s="174">
        <f t="shared" si="9"/>
        <v>0</v>
      </c>
      <c r="E68" s="174">
        <f t="shared" si="9"/>
        <v>342389.42000000004</v>
      </c>
      <c r="F68" s="174">
        <f t="shared" si="9"/>
        <v>0</v>
      </c>
      <c r="G68" s="174">
        <f t="shared" si="9"/>
        <v>0</v>
      </c>
      <c r="H68" s="174">
        <f t="shared" si="9"/>
        <v>0</v>
      </c>
      <c r="I68" s="174">
        <f t="shared" si="9"/>
        <v>0</v>
      </c>
      <c r="J68" s="174">
        <f t="shared" si="9"/>
        <v>362389.42000000004</v>
      </c>
      <c r="K68" s="175"/>
    </row>
    <row r="69" spans="1:11" ht="15" thickBot="1" x14ac:dyDescent="0.4">
      <c r="A69" s="376" t="s">
        <v>264</v>
      </c>
      <c r="B69" s="377"/>
      <c r="C69" s="377"/>
      <c r="D69" s="377"/>
      <c r="E69" s="377"/>
      <c r="F69" s="377"/>
      <c r="G69" s="377"/>
      <c r="H69" s="377"/>
      <c r="I69" s="377"/>
      <c r="J69" s="377"/>
      <c r="K69" s="378"/>
    </row>
    <row r="70" spans="1:11" ht="26.5" thickBot="1" x14ac:dyDescent="0.4">
      <c r="A70" s="139">
        <v>50</v>
      </c>
      <c r="B70" s="151" t="s">
        <v>198</v>
      </c>
      <c r="C70" s="141"/>
      <c r="D70" s="141">
        <v>203559.97</v>
      </c>
      <c r="E70" s="141"/>
      <c r="F70" s="141"/>
      <c r="G70" s="141"/>
      <c r="H70" s="141"/>
      <c r="I70" s="141"/>
      <c r="J70" s="143">
        <f>SUM(C70:I70)</f>
        <v>203559.97</v>
      </c>
      <c r="K70" s="138" t="s">
        <v>199</v>
      </c>
    </row>
    <row r="71" spans="1:11" ht="117.5" thickBot="1" x14ac:dyDescent="0.4">
      <c r="A71" s="139">
        <v>51</v>
      </c>
      <c r="B71" s="145" t="s">
        <v>417</v>
      </c>
      <c r="C71" s="141">
        <v>6400</v>
      </c>
      <c r="D71" s="141">
        <v>5000</v>
      </c>
      <c r="E71" s="141">
        <v>5000</v>
      </c>
      <c r="F71" s="141"/>
      <c r="G71" s="141"/>
      <c r="H71" s="141"/>
      <c r="I71" s="230">
        <v>15000</v>
      </c>
      <c r="J71" s="143">
        <f>SUM(C71:I71)</f>
        <v>31400</v>
      </c>
      <c r="K71" s="144" t="s">
        <v>265</v>
      </c>
    </row>
    <row r="72" spans="1:11" ht="78.5" thickBot="1" x14ac:dyDescent="0.4">
      <c r="A72" s="139">
        <v>52</v>
      </c>
      <c r="B72" s="145" t="s">
        <v>266</v>
      </c>
      <c r="C72" s="141">
        <v>1600</v>
      </c>
      <c r="D72" s="141">
        <v>5000</v>
      </c>
      <c r="E72" s="141">
        <v>5000</v>
      </c>
      <c r="F72" s="141"/>
      <c r="G72" s="141"/>
      <c r="H72" s="141"/>
      <c r="I72" s="141"/>
      <c r="J72" s="143">
        <f t="shared" si="0"/>
        <v>11600</v>
      </c>
      <c r="K72" s="144" t="s">
        <v>267</v>
      </c>
    </row>
    <row r="73" spans="1:11" ht="104.5" thickBot="1" x14ac:dyDescent="0.4">
      <c r="A73" s="139">
        <v>53</v>
      </c>
      <c r="B73" s="145" t="s">
        <v>268</v>
      </c>
      <c r="C73" s="141"/>
      <c r="D73" s="141">
        <v>5000</v>
      </c>
      <c r="E73" s="141">
        <v>5000</v>
      </c>
      <c r="F73" s="141"/>
      <c r="G73" s="141"/>
      <c r="H73" s="141"/>
      <c r="I73" s="141"/>
      <c r="J73" s="143">
        <f t="shared" si="0"/>
        <v>10000</v>
      </c>
      <c r="K73" s="144" t="s">
        <v>269</v>
      </c>
    </row>
    <row r="74" spans="1:11" ht="39.5" thickBot="1" x14ac:dyDescent="0.4">
      <c r="A74" s="139">
        <v>54</v>
      </c>
      <c r="B74" s="145" t="s">
        <v>270</v>
      </c>
      <c r="C74" s="141">
        <v>1000</v>
      </c>
      <c r="D74" s="141"/>
      <c r="E74" s="141">
        <v>5000</v>
      </c>
      <c r="F74" s="141"/>
      <c r="G74" s="141"/>
      <c r="H74" s="141"/>
      <c r="I74" s="141">
        <v>7200</v>
      </c>
      <c r="J74" s="143">
        <f t="shared" ref="J74:J158" si="10">SUM(C74:I74)</f>
        <v>13200</v>
      </c>
      <c r="K74" s="145" t="s">
        <v>271</v>
      </c>
    </row>
    <row r="75" spans="1:11" ht="52.5" thickBot="1" x14ac:dyDescent="0.4">
      <c r="A75" s="139">
        <v>55</v>
      </c>
      <c r="B75" s="145" t="s">
        <v>272</v>
      </c>
      <c r="C75" s="141">
        <v>720</v>
      </c>
      <c r="D75" s="141"/>
      <c r="E75" s="141">
        <v>5000</v>
      </c>
      <c r="F75" s="141"/>
      <c r="G75" s="141"/>
      <c r="H75" s="141"/>
      <c r="I75" s="141"/>
      <c r="J75" s="143">
        <f t="shared" si="10"/>
        <v>5720</v>
      </c>
      <c r="K75" s="145" t="s">
        <v>273</v>
      </c>
    </row>
    <row r="76" spans="1:11" ht="39.5" thickBot="1" x14ac:dyDescent="0.4">
      <c r="A76" s="139">
        <v>56</v>
      </c>
      <c r="B76" s="145" t="s">
        <v>274</v>
      </c>
      <c r="C76" s="141">
        <v>500</v>
      </c>
      <c r="D76" s="141">
        <v>1000</v>
      </c>
      <c r="E76" s="141">
        <v>5000</v>
      </c>
      <c r="F76" s="141"/>
      <c r="G76" s="141"/>
      <c r="H76" s="141"/>
      <c r="I76" s="141"/>
      <c r="J76" s="143">
        <f t="shared" si="10"/>
        <v>6500</v>
      </c>
      <c r="K76" s="145" t="s">
        <v>275</v>
      </c>
    </row>
    <row r="77" spans="1:11" ht="66" thickBot="1" x14ac:dyDescent="0.4">
      <c r="A77" s="139">
        <v>57</v>
      </c>
      <c r="B77" s="145" t="s">
        <v>418</v>
      </c>
      <c r="C77" s="141"/>
      <c r="D77" s="141"/>
      <c r="E77" s="141"/>
      <c r="F77" s="141"/>
      <c r="G77" s="141"/>
      <c r="H77" s="141"/>
      <c r="I77" s="141">
        <v>4500</v>
      </c>
      <c r="J77" s="143">
        <f t="shared" si="10"/>
        <v>4500</v>
      </c>
      <c r="K77" s="144" t="s">
        <v>276</v>
      </c>
    </row>
    <row r="78" spans="1:11" ht="27" thickBot="1" x14ac:dyDescent="0.4">
      <c r="A78" s="301">
        <v>58</v>
      </c>
      <c r="B78" s="322" t="s">
        <v>277</v>
      </c>
      <c r="C78" s="303"/>
      <c r="D78" s="303">
        <v>4000</v>
      </c>
      <c r="E78" s="303"/>
      <c r="F78" s="303"/>
      <c r="G78" s="303"/>
      <c r="H78" s="303"/>
      <c r="I78" s="303">
        <v>3300</v>
      </c>
      <c r="J78" s="305">
        <f t="shared" si="10"/>
        <v>7300</v>
      </c>
      <c r="K78" s="306" t="s">
        <v>210</v>
      </c>
    </row>
    <row r="79" spans="1:11" ht="58" thickBot="1" x14ac:dyDescent="0.4">
      <c r="A79" s="167">
        <v>59</v>
      </c>
      <c r="B79" s="168" t="s">
        <v>278</v>
      </c>
      <c r="C79" s="169"/>
      <c r="D79" s="169"/>
      <c r="E79" s="169">
        <v>10000</v>
      </c>
      <c r="F79" s="169"/>
      <c r="G79" s="169"/>
      <c r="H79" s="169"/>
      <c r="I79" s="169"/>
      <c r="J79" s="170">
        <f t="shared" si="10"/>
        <v>10000</v>
      </c>
      <c r="K79" s="168" t="s">
        <v>279</v>
      </c>
    </row>
    <row r="80" spans="1:11" ht="69.5" thickBot="1" x14ac:dyDescent="0.4">
      <c r="A80" s="167">
        <v>60</v>
      </c>
      <c r="B80" s="168" t="s">
        <v>280</v>
      </c>
      <c r="C80" s="169"/>
      <c r="D80" s="169"/>
      <c r="E80" s="169">
        <v>20000</v>
      </c>
      <c r="F80" s="169"/>
      <c r="G80" s="169"/>
      <c r="H80" s="169"/>
      <c r="I80" s="169"/>
      <c r="J80" s="170">
        <f t="shared" si="10"/>
        <v>20000</v>
      </c>
      <c r="K80" s="171" t="s">
        <v>229</v>
      </c>
    </row>
    <row r="81" spans="1:11" ht="69.5" thickBot="1" x14ac:dyDescent="0.4">
      <c r="A81" s="167">
        <v>61</v>
      </c>
      <c r="B81" s="168" t="s">
        <v>281</v>
      </c>
      <c r="C81" s="169"/>
      <c r="D81" s="169"/>
      <c r="E81" s="169">
        <v>20000</v>
      </c>
      <c r="F81" s="169"/>
      <c r="G81" s="169"/>
      <c r="H81" s="169"/>
      <c r="I81" s="169"/>
      <c r="J81" s="170">
        <f t="shared" si="10"/>
        <v>20000</v>
      </c>
      <c r="K81" s="171" t="s">
        <v>202</v>
      </c>
    </row>
    <row r="82" spans="1:11" ht="35" thickBot="1" x14ac:dyDescent="0.4">
      <c r="A82" s="167">
        <v>62</v>
      </c>
      <c r="B82" s="168" t="s">
        <v>419</v>
      </c>
      <c r="C82" s="169"/>
      <c r="D82" s="169"/>
      <c r="E82" s="169">
        <v>50000</v>
      </c>
      <c r="F82" s="169"/>
      <c r="G82" s="169"/>
      <c r="H82" s="169"/>
      <c r="I82" s="169"/>
      <c r="J82" s="170">
        <f t="shared" si="10"/>
        <v>50000</v>
      </c>
      <c r="K82" s="168" t="s">
        <v>282</v>
      </c>
    </row>
    <row r="83" spans="1:11" ht="58" thickBot="1" x14ac:dyDescent="0.4">
      <c r="A83" s="167">
        <v>63</v>
      </c>
      <c r="B83" s="168" t="s">
        <v>420</v>
      </c>
      <c r="C83" s="169"/>
      <c r="D83" s="169"/>
      <c r="E83" s="169">
        <v>20000</v>
      </c>
      <c r="F83" s="169"/>
      <c r="G83" s="169"/>
      <c r="H83" s="169"/>
      <c r="I83" s="169"/>
      <c r="J83" s="170">
        <f t="shared" si="10"/>
        <v>20000</v>
      </c>
      <c r="K83" s="176" t="s">
        <v>283</v>
      </c>
    </row>
    <row r="84" spans="1:11" ht="92.5" thickBot="1" x14ac:dyDescent="0.4">
      <c r="A84" s="167">
        <v>64</v>
      </c>
      <c r="B84" s="168" t="s">
        <v>284</v>
      </c>
      <c r="C84" s="169"/>
      <c r="D84" s="169"/>
      <c r="E84" s="169">
        <v>10000</v>
      </c>
      <c r="F84" s="169"/>
      <c r="G84" s="169"/>
      <c r="H84" s="169"/>
      <c r="I84" s="169"/>
      <c r="J84" s="170">
        <f t="shared" si="10"/>
        <v>10000</v>
      </c>
      <c r="K84" s="176" t="s">
        <v>283</v>
      </c>
    </row>
    <row r="85" spans="1:11" ht="15" thickBot="1" x14ac:dyDescent="0.4">
      <c r="A85" s="172"/>
      <c r="B85" s="173" t="s">
        <v>127</v>
      </c>
      <c r="C85" s="174">
        <f>SUM(C70:C84)</f>
        <v>10220</v>
      </c>
      <c r="D85" s="241">
        <f t="shared" ref="D85:I85" si="11">SUM(D70:D84)</f>
        <v>223559.97</v>
      </c>
      <c r="E85" s="241">
        <f t="shared" si="11"/>
        <v>160000</v>
      </c>
      <c r="F85" s="174">
        <f t="shared" si="11"/>
        <v>0</v>
      </c>
      <c r="G85" s="174">
        <f t="shared" si="11"/>
        <v>0</v>
      </c>
      <c r="H85" s="174">
        <f t="shared" si="11"/>
        <v>0</v>
      </c>
      <c r="I85" s="174">
        <f t="shared" si="11"/>
        <v>30000</v>
      </c>
      <c r="J85" s="174">
        <f>SUM(C85:I85)</f>
        <v>423779.97</v>
      </c>
      <c r="K85" s="175"/>
    </row>
    <row r="86" spans="1:11" ht="15" thickBot="1" x14ac:dyDescent="0.4">
      <c r="A86" s="379" t="s">
        <v>285</v>
      </c>
      <c r="B86" s="380"/>
      <c r="C86" s="380"/>
      <c r="D86" s="380"/>
      <c r="E86" s="380"/>
      <c r="F86" s="380"/>
      <c r="G86" s="380"/>
      <c r="H86" s="380"/>
      <c r="I86" s="380"/>
      <c r="J86" s="380"/>
      <c r="K86" s="381"/>
    </row>
    <row r="87" spans="1:11" ht="21.5" thickBot="1" x14ac:dyDescent="0.4">
      <c r="A87" s="130">
        <v>65</v>
      </c>
      <c r="B87" s="156" t="s">
        <v>198</v>
      </c>
      <c r="C87" s="129"/>
      <c r="D87" s="129">
        <v>224661.51</v>
      </c>
      <c r="E87" s="129"/>
      <c r="F87" s="129"/>
      <c r="G87" s="129"/>
      <c r="H87" s="129"/>
      <c r="I87" s="129"/>
      <c r="J87" s="125">
        <f>SUM(C87:I87)</f>
        <v>224661.51</v>
      </c>
      <c r="K87" s="127" t="s">
        <v>199</v>
      </c>
    </row>
    <row r="88" spans="1:11" ht="84.5" thickBot="1" x14ac:dyDescent="0.4">
      <c r="A88" s="292">
        <v>66</v>
      </c>
      <c r="B88" s="323" t="s">
        <v>286</v>
      </c>
      <c r="C88" s="294"/>
      <c r="D88" s="294"/>
      <c r="E88" s="294">
        <v>120000</v>
      </c>
      <c r="F88" s="294"/>
      <c r="G88" s="294"/>
      <c r="H88" s="294"/>
      <c r="I88" s="294"/>
      <c r="J88" s="295">
        <f>SUM(C88:I88)</f>
        <v>120000</v>
      </c>
      <c r="K88" s="293" t="s">
        <v>287</v>
      </c>
    </row>
    <row r="89" spans="1:11" ht="60.75" customHeight="1" thickBot="1" x14ac:dyDescent="0.4">
      <c r="A89" s="292">
        <v>67</v>
      </c>
      <c r="B89" s="293" t="s">
        <v>288</v>
      </c>
      <c r="C89" s="294">
        <v>6000</v>
      </c>
      <c r="D89" s="294"/>
      <c r="E89" s="294">
        <v>10000</v>
      </c>
      <c r="F89" s="294"/>
      <c r="G89" s="294"/>
      <c r="H89" s="294"/>
      <c r="I89" s="294"/>
      <c r="J89" s="295">
        <f t="shared" si="10"/>
        <v>16000</v>
      </c>
      <c r="K89" s="293" t="s">
        <v>289</v>
      </c>
    </row>
    <row r="90" spans="1:11" ht="42.5" thickBot="1" x14ac:dyDescent="0.4">
      <c r="A90" s="130">
        <v>68</v>
      </c>
      <c r="B90" s="131" t="s">
        <v>290</v>
      </c>
      <c r="C90" s="129">
        <v>5000</v>
      </c>
      <c r="D90" s="129"/>
      <c r="E90" s="129">
        <v>20000</v>
      </c>
      <c r="F90" s="129"/>
      <c r="G90" s="129"/>
      <c r="H90" s="129"/>
      <c r="I90" s="129"/>
      <c r="J90" s="125">
        <f t="shared" si="10"/>
        <v>25000</v>
      </c>
      <c r="K90" s="127" t="s">
        <v>287</v>
      </c>
    </row>
    <row r="91" spans="1:11" ht="32" thickBot="1" x14ac:dyDescent="0.4">
      <c r="A91" s="296">
        <v>69</v>
      </c>
      <c r="B91" s="297" t="s">
        <v>291</v>
      </c>
      <c r="C91" s="298"/>
      <c r="D91" s="298"/>
      <c r="E91" s="298">
        <v>30000</v>
      </c>
      <c r="F91" s="298"/>
      <c r="G91" s="298"/>
      <c r="H91" s="298"/>
      <c r="I91" s="298"/>
      <c r="J91" s="299">
        <f t="shared" si="10"/>
        <v>30000</v>
      </c>
      <c r="K91" s="300" t="s">
        <v>287</v>
      </c>
    </row>
    <row r="92" spans="1:11" ht="63.5" thickBot="1" x14ac:dyDescent="0.4">
      <c r="A92" s="130">
        <v>70</v>
      </c>
      <c r="B92" s="131" t="s">
        <v>292</v>
      </c>
      <c r="C92" s="129">
        <v>8000</v>
      </c>
      <c r="D92" s="129"/>
      <c r="E92" s="129">
        <v>5000</v>
      </c>
      <c r="F92" s="129"/>
      <c r="G92" s="129"/>
      <c r="H92" s="129"/>
      <c r="I92" s="129"/>
      <c r="J92" s="125">
        <f t="shared" si="10"/>
        <v>13000</v>
      </c>
      <c r="K92" s="131" t="s">
        <v>287</v>
      </c>
    </row>
    <row r="93" spans="1:11" ht="32" thickBot="1" x14ac:dyDescent="0.4">
      <c r="A93" s="130">
        <v>71</v>
      </c>
      <c r="B93" s="131" t="s">
        <v>293</v>
      </c>
      <c r="C93" s="129">
        <v>5000</v>
      </c>
      <c r="D93" s="129"/>
      <c r="E93" s="129"/>
      <c r="F93" s="129"/>
      <c r="G93" s="129"/>
      <c r="H93" s="129"/>
      <c r="I93" s="129"/>
      <c r="J93" s="125">
        <f t="shared" si="10"/>
        <v>5000</v>
      </c>
      <c r="K93" s="131" t="s">
        <v>287</v>
      </c>
    </row>
    <row r="94" spans="1:11" ht="53" thickBot="1" x14ac:dyDescent="0.4">
      <c r="A94" s="130">
        <v>72</v>
      </c>
      <c r="B94" s="131" t="s">
        <v>294</v>
      </c>
      <c r="C94" s="129">
        <v>8000</v>
      </c>
      <c r="D94" s="129"/>
      <c r="E94" s="129">
        <v>20000</v>
      </c>
      <c r="F94" s="129"/>
      <c r="G94" s="129"/>
      <c r="H94" s="129"/>
      <c r="I94" s="129"/>
      <c r="J94" s="125">
        <f t="shared" si="10"/>
        <v>28000</v>
      </c>
      <c r="K94" s="131" t="s">
        <v>287</v>
      </c>
    </row>
    <row r="95" spans="1:11" ht="22.5" thickBot="1" x14ac:dyDescent="0.4">
      <c r="A95" s="130">
        <v>73</v>
      </c>
      <c r="B95" s="131" t="s">
        <v>295</v>
      </c>
      <c r="C95" s="129"/>
      <c r="D95" s="129"/>
      <c r="E95" s="129">
        <v>10000</v>
      </c>
      <c r="F95" s="129"/>
      <c r="G95" s="129"/>
      <c r="H95" s="129"/>
      <c r="I95" s="129"/>
      <c r="J95" s="125">
        <f t="shared" si="10"/>
        <v>10000</v>
      </c>
      <c r="K95" s="127" t="s">
        <v>287</v>
      </c>
    </row>
    <row r="96" spans="1:11" ht="15" thickBot="1" x14ac:dyDescent="0.4">
      <c r="A96" s="159"/>
      <c r="B96" s="160" t="s">
        <v>127</v>
      </c>
      <c r="C96" s="161">
        <f>SUM(C87:C95)</f>
        <v>32000</v>
      </c>
      <c r="D96" s="161">
        <f t="shared" ref="D96:J96" si="12">SUM(D87:D95)</f>
        <v>224661.51</v>
      </c>
      <c r="E96" s="161">
        <f t="shared" si="12"/>
        <v>215000</v>
      </c>
      <c r="F96" s="161">
        <f t="shared" si="12"/>
        <v>0</v>
      </c>
      <c r="G96" s="161">
        <f t="shared" si="12"/>
        <v>0</v>
      </c>
      <c r="H96" s="161">
        <f t="shared" si="12"/>
        <v>0</v>
      </c>
      <c r="I96" s="161">
        <f t="shared" si="12"/>
        <v>0</v>
      </c>
      <c r="J96" s="161">
        <f t="shared" si="12"/>
        <v>471661.51</v>
      </c>
      <c r="K96" s="162"/>
    </row>
    <row r="97" spans="1:11" ht="22.5" thickBot="1" x14ac:dyDescent="0.4">
      <c r="A97" s="177"/>
      <c r="B97" s="178" t="s">
        <v>296</v>
      </c>
      <c r="C97" s="179">
        <f t="shared" ref="C97:J97" si="13">C96+C85+C68+C58</f>
        <v>84167.17</v>
      </c>
      <c r="D97" s="179">
        <f t="shared" si="13"/>
        <v>448221.48</v>
      </c>
      <c r="E97" s="179">
        <f t="shared" si="13"/>
        <v>1334084.3500000001</v>
      </c>
      <c r="F97" s="179">
        <f t="shared" si="13"/>
        <v>0</v>
      </c>
      <c r="G97" s="179">
        <f t="shared" si="13"/>
        <v>0</v>
      </c>
      <c r="H97" s="179">
        <f t="shared" si="13"/>
        <v>0</v>
      </c>
      <c r="I97" s="179">
        <f t="shared" si="13"/>
        <v>30000</v>
      </c>
      <c r="J97" s="179">
        <f t="shared" si="13"/>
        <v>1896473</v>
      </c>
      <c r="K97" s="180" t="s">
        <v>297</v>
      </c>
    </row>
    <row r="98" spans="1:11" ht="15" thickBot="1" x14ac:dyDescent="0.4">
      <c r="A98" s="382" t="s">
        <v>298</v>
      </c>
      <c r="B98" s="383"/>
      <c r="C98" s="383"/>
      <c r="D98" s="383"/>
      <c r="E98" s="383"/>
      <c r="F98" s="383"/>
      <c r="G98" s="383"/>
      <c r="H98" s="383"/>
      <c r="I98" s="383"/>
      <c r="J98" s="383"/>
      <c r="K98" s="384"/>
    </row>
    <row r="99" spans="1:11" ht="15" thickBot="1" x14ac:dyDescent="0.4">
      <c r="A99" s="385" t="s">
        <v>299</v>
      </c>
      <c r="B99" s="386"/>
      <c r="C99" s="386"/>
      <c r="D99" s="386"/>
      <c r="E99" s="386"/>
      <c r="F99" s="386"/>
      <c r="G99" s="386"/>
      <c r="H99" s="386"/>
      <c r="I99" s="386"/>
      <c r="J99" s="386"/>
      <c r="K99" s="387"/>
    </row>
    <row r="100" spans="1:11" ht="26.5" thickBot="1" x14ac:dyDescent="0.4">
      <c r="A100" s="139">
        <v>74</v>
      </c>
      <c r="B100" s="151" t="s">
        <v>198</v>
      </c>
      <c r="C100" s="141"/>
      <c r="D100" s="141">
        <v>54437.47</v>
      </c>
      <c r="E100" s="141"/>
      <c r="F100" s="141"/>
      <c r="G100" s="141"/>
      <c r="H100" s="141"/>
      <c r="I100" s="141"/>
      <c r="J100" s="143">
        <f>SUM(D100:I100)</f>
        <v>54437.47</v>
      </c>
      <c r="K100" s="181" t="s">
        <v>199</v>
      </c>
    </row>
    <row r="101" spans="1:11" ht="26.5" thickBot="1" x14ac:dyDescent="0.4">
      <c r="A101" s="139"/>
      <c r="B101" s="140" t="s">
        <v>463</v>
      </c>
      <c r="C101" s="141"/>
      <c r="D101" s="141"/>
      <c r="E101" s="141">
        <v>15000</v>
      </c>
      <c r="F101" s="141"/>
      <c r="G101" s="141"/>
      <c r="H101" s="141"/>
      <c r="I101" s="141"/>
      <c r="J101" s="143"/>
      <c r="K101" s="181"/>
    </row>
    <row r="102" spans="1:11" ht="39.5" thickBot="1" x14ac:dyDescent="0.4">
      <c r="A102" s="301">
        <v>75</v>
      </c>
      <c r="B102" s="322" t="s">
        <v>300</v>
      </c>
      <c r="C102" s="303"/>
      <c r="D102" s="303">
        <v>10000</v>
      </c>
      <c r="E102" s="303"/>
      <c r="F102" s="303"/>
      <c r="G102" s="303"/>
      <c r="H102" s="303"/>
      <c r="I102" s="303"/>
      <c r="J102" s="305">
        <f>SUM(C102:I102)</f>
        <v>10000</v>
      </c>
      <c r="K102" s="306" t="s">
        <v>210</v>
      </c>
    </row>
    <row r="103" spans="1:11" ht="53" thickBot="1" x14ac:dyDescent="0.4">
      <c r="A103" s="307">
        <v>76</v>
      </c>
      <c r="B103" s="308" t="s">
        <v>438</v>
      </c>
      <c r="C103" s="309"/>
      <c r="D103" s="309"/>
      <c r="E103" s="309">
        <v>10000</v>
      </c>
      <c r="F103" s="309"/>
      <c r="G103" s="309"/>
      <c r="H103" s="309"/>
      <c r="I103" s="309"/>
      <c r="J103" s="310">
        <f t="shared" si="10"/>
        <v>10000</v>
      </c>
      <c r="K103" s="311" t="s">
        <v>301</v>
      </c>
    </row>
    <row r="104" spans="1:11" ht="26.5" thickBot="1" x14ac:dyDescent="0.4">
      <c r="A104" s="307">
        <v>77</v>
      </c>
      <c r="B104" s="308" t="s">
        <v>439</v>
      </c>
      <c r="C104" s="309">
        <v>10000</v>
      </c>
      <c r="D104" s="309"/>
      <c r="E104" s="309">
        <v>10000</v>
      </c>
      <c r="F104" s="309"/>
      <c r="G104" s="309"/>
      <c r="H104" s="309"/>
      <c r="I104" s="309"/>
      <c r="J104" s="310">
        <f t="shared" si="10"/>
        <v>20000</v>
      </c>
      <c r="K104" s="308" t="s">
        <v>302</v>
      </c>
    </row>
    <row r="105" spans="1:11" ht="39.5" thickBot="1" x14ac:dyDescent="0.4">
      <c r="A105" s="139">
        <v>78</v>
      </c>
      <c r="B105" s="145" t="s">
        <v>440</v>
      </c>
      <c r="C105" s="141"/>
      <c r="D105" s="141"/>
      <c r="E105" s="141">
        <v>10000</v>
      </c>
      <c r="F105" s="141"/>
      <c r="G105" s="141"/>
      <c r="H105" s="141"/>
      <c r="I105" s="141"/>
      <c r="J105" s="143">
        <f t="shared" si="10"/>
        <v>10000</v>
      </c>
      <c r="K105" s="145" t="s">
        <v>303</v>
      </c>
    </row>
    <row r="106" spans="1:11" ht="39.5" thickBot="1" x14ac:dyDescent="0.4">
      <c r="A106" s="139"/>
      <c r="B106" s="145" t="s">
        <v>465</v>
      </c>
      <c r="C106" s="141"/>
      <c r="D106" s="141"/>
      <c r="E106" s="141">
        <v>5000</v>
      </c>
      <c r="F106" s="141"/>
      <c r="G106" s="141"/>
      <c r="H106" s="141"/>
      <c r="I106" s="141"/>
      <c r="J106" s="143">
        <f t="shared" si="10"/>
        <v>5000</v>
      </c>
      <c r="K106" s="145"/>
    </row>
    <row r="107" spans="1:11" ht="39.5" thickBot="1" x14ac:dyDescent="0.4">
      <c r="A107" s="139"/>
      <c r="B107" s="145" t="s">
        <v>464</v>
      </c>
      <c r="C107" s="141"/>
      <c r="D107" s="141"/>
      <c r="E107" s="141">
        <v>5000</v>
      </c>
      <c r="F107" s="141"/>
      <c r="G107" s="141"/>
      <c r="H107" s="141"/>
      <c r="I107" s="141"/>
      <c r="J107" s="143">
        <f t="shared" si="10"/>
        <v>5000</v>
      </c>
      <c r="K107" s="145"/>
    </row>
    <row r="108" spans="1:11" ht="52.5" thickBot="1" x14ac:dyDescent="0.4">
      <c r="A108" s="139"/>
      <c r="B108" s="145" t="s">
        <v>462</v>
      </c>
      <c r="C108" s="141"/>
      <c r="D108" s="141"/>
      <c r="E108" s="141">
        <v>10000</v>
      </c>
      <c r="F108" s="141"/>
      <c r="G108" s="141"/>
      <c r="H108" s="141"/>
      <c r="I108" s="141"/>
      <c r="J108" s="143">
        <f>SUM(C108:I108)</f>
        <v>10000</v>
      </c>
      <c r="K108" s="145"/>
    </row>
    <row r="109" spans="1:11" ht="52.5" thickBot="1" x14ac:dyDescent="0.4">
      <c r="A109" s="139">
        <v>79</v>
      </c>
      <c r="B109" s="145" t="s">
        <v>461</v>
      </c>
      <c r="C109" s="141">
        <v>3000</v>
      </c>
      <c r="D109" s="141"/>
      <c r="E109" s="141">
        <v>10000</v>
      </c>
      <c r="F109" s="141"/>
      <c r="G109" s="141"/>
      <c r="H109" s="141"/>
      <c r="I109" s="141"/>
      <c r="J109" s="143">
        <f t="shared" si="10"/>
        <v>13000</v>
      </c>
      <c r="K109" s="145" t="s">
        <v>304</v>
      </c>
    </row>
    <row r="110" spans="1:11" ht="91.5" thickBot="1" x14ac:dyDescent="0.4">
      <c r="A110" s="139">
        <v>80</v>
      </c>
      <c r="B110" s="145" t="s">
        <v>305</v>
      </c>
      <c r="C110" s="141"/>
      <c r="D110" s="141">
        <v>5000</v>
      </c>
      <c r="E110" s="141">
        <v>5000</v>
      </c>
      <c r="F110" s="141"/>
      <c r="G110" s="141"/>
      <c r="H110" s="141"/>
      <c r="I110" s="141"/>
      <c r="J110" s="143">
        <f t="shared" si="10"/>
        <v>10000</v>
      </c>
      <c r="K110" s="145" t="s">
        <v>306</v>
      </c>
    </row>
    <row r="111" spans="1:11" ht="40" thickBot="1" x14ac:dyDescent="0.4">
      <c r="A111" s="139">
        <v>81</v>
      </c>
      <c r="B111" s="145" t="s">
        <v>307</v>
      </c>
      <c r="C111" s="141">
        <v>5000</v>
      </c>
      <c r="D111" s="141"/>
      <c r="E111" s="141"/>
      <c r="F111" s="141"/>
      <c r="G111" s="141"/>
      <c r="H111" s="141"/>
      <c r="I111" s="141"/>
      <c r="J111" s="143">
        <f t="shared" si="10"/>
        <v>5000</v>
      </c>
      <c r="K111" s="144" t="s">
        <v>308</v>
      </c>
    </row>
    <row r="112" spans="1:11" ht="15" thickBot="1" x14ac:dyDescent="0.4">
      <c r="A112" s="152"/>
      <c r="B112" s="153" t="s">
        <v>127</v>
      </c>
      <c r="C112" s="154">
        <f>SUM(C100:C111)</f>
        <v>18000</v>
      </c>
      <c r="D112" s="154">
        <f>SUM(D100:D111)</f>
        <v>69437.47</v>
      </c>
      <c r="E112" s="154">
        <f>SUM(E100:E111)</f>
        <v>80000</v>
      </c>
      <c r="F112" s="154"/>
      <c r="G112" s="154"/>
      <c r="H112" s="154"/>
      <c r="I112" s="154"/>
      <c r="J112" s="182">
        <f t="shared" si="10"/>
        <v>167437.47</v>
      </c>
      <c r="K112" s="155"/>
    </row>
    <row r="113" spans="1:11" ht="15" thickBot="1" x14ac:dyDescent="0.4">
      <c r="A113" s="376" t="s">
        <v>309</v>
      </c>
      <c r="B113" s="377"/>
      <c r="C113" s="377"/>
      <c r="D113" s="377"/>
      <c r="E113" s="377"/>
      <c r="F113" s="377"/>
      <c r="G113" s="377"/>
      <c r="H113" s="377"/>
      <c r="I113" s="377"/>
      <c r="J113" s="377"/>
      <c r="K113" s="378"/>
    </row>
    <row r="114" spans="1:11" ht="26.5" thickBot="1" x14ac:dyDescent="0.4">
      <c r="A114" s="139">
        <v>82</v>
      </c>
      <c r="B114" s="151" t="s">
        <v>198</v>
      </c>
      <c r="C114" s="141"/>
      <c r="D114" s="141">
        <v>179838.29</v>
      </c>
      <c r="E114" s="141"/>
      <c r="F114" s="141"/>
      <c r="G114" s="141"/>
      <c r="H114" s="141"/>
      <c r="I114" s="141"/>
      <c r="J114" s="143">
        <f t="shared" si="10"/>
        <v>179838.29</v>
      </c>
      <c r="K114" s="144" t="s">
        <v>199</v>
      </c>
    </row>
    <row r="115" spans="1:11" ht="79" thickBot="1" x14ac:dyDescent="0.4">
      <c r="A115" s="324">
        <v>83</v>
      </c>
      <c r="B115" s="325" t="s">
        <v>421</v>
      </c>
      <c r="C115" s="326"/>
      <c r="D115" s="326"/>
      <c r="E115" s="326">
        <v>30000</v>
      </c>
      <c r="F115" s="326"/>
      <c r="G115" s="326"/>
      <c r="H115" s="326"/>
      <c r="I115" s="326"/>
      <c r="J115" s="327">
        <f>SUM(C115:I115)</f>
        <v>30000</v>
      </c>
      <c r="K115" s="328" t="s">
        <v>310</v>
      </c>
    </row>
    <row r="116" spans="1:11" ht="39.5" thickBot="1" x14ac:dyDescent="0.4">
      <c r="A116" s="301">
        <v>84</v>
      </c>
      <c r="B116" s="302" t="s">
        <v>311</v>
      </c>
      <c r="C116" s="303">
        <v>2000</v>
      </c>
      <c r="D116" s="303">
        <v>15000</v>
      </c>
      <c r="E116" s="303"/>
      <c r="F116" s="303"/>
      <c r="G116" s="303"/>
      <c r="H116" s="303"/>
      <c r="I116" s="303"/>
      <c r="J116" s="305">
        <f>SUM(C116:I116)</f>
        <v>17000</v>
      </c>
      <c r="K116" s="322" t="s">
        <v>210</v>
      </c>
    </row>
    <row r="117" spans="1:11" ht="29.25" customHeight="1" thickBot="1" x14ac:dyDescent="0.4">
      <c r="A117" s="139">
        <v>85</v>
      </c>
      <c r="B117" s="140" t="s">
        <v>441</v>
      </c>
      <c r="C117" s="141"/>
      <c r="D117" s="141">
        <v>3000</v>
      </c>
      <c r="E117" s="141"/>
      <c r="F117" s="141"/>
      <c r="G117" s="141"/>
      <c r="H117" s="141"/>
      <c r="I117" s="141"/>
      <c r="J117" s="143">
        <f>SUM(C117:I117)</f>
        <v>3000</v>
      </c>
      <c r="K117" s="145" t="s">
        <v>442</v>
      </c>
    </row>
    <row r="118" spans="1:11" ht="65.5" thickBot="1" x14ac:dyDescent="0.4">
      <c r="A118" s="312">
        <v>86</v>
      </c>
      <c r="B118" s="313" t="s">
        <v>312</v>
      </c>
      <c r="C118" s="314"/>
      <c r="D118" s="314"/>
      <c r="E118" s="314"/>
      <c r="F118" s="314"/>
      <c r="G118" s="314">
        <v>650000</v>
      </c>
      <c r="H118" s="314"/>
      <c r="I118" s="314"/>
      <c r="J118" s="315">
        <f t="shared" si="10"/>
        <v>650000</v>
      </c>
      <c r="K118" s="313" t="s">
        <v>313</v>
      </c>
    </row>
    <row r="119" spans="1:11" ht="52.5" thickBot="1" x14ac:dyDescent="0.4">
      <c r="A119" s="234">
        <v>87</v>
      </c>
      <c r="B119" s="235" t="s">
        <v>314</v>
      </c>
      <c r="C119" s="183"/>
      <c r="D119" s="183"/>
      <c r="E119" s="183">
        <v>101901.8</v>
      </c>
      <c r="F119" s="183"/>
      <c r="G119" s="183"/>
      <c r="H119" s="183"/>
      <c r="I119" s="183"/>
      <c r="J119" s="236">
        <f t="shared" si="10"/>
        <v>101901.8</v>
      </c>
      <c r="K119" s="235" t="s">
        <v>315</v>
      </c>
    </row>
    <row r="120" spans="1:11" ht="52.5" thickBot="1" x14ac:dyDescent="0.4">
      <c r="A120" s="139"/>
      <c r="B120" s="145" t="s">
        <v>476</v>
      </c>
      <c r="C120" s="141"/>
      <c r="D120" s="141"/>
      <c r="E120" s="183">
        <v>40000</v>
      </c>
      <c r="F120" s="141"/>
      <c r="G120" s="141"/>
      <c r="H120" s="141"/>
      <c r="I120" s="141"/>
      <c r="J120" s="143">
        <f>SUM(C120:I120)</f>
        <v>40000</v>
      </c>
      <c r="K120" s="145"/>
    </row>
    <row r="121" spans="1:11" ht="66" thickBot="1" x14ac:dyDescent="0.4">
      <c r="A121" s="139">
        <v>88</v>
      </c>
      <c r="B121" s="145" t="s">
        <v>316</v>
      </c>
      <c r="C121" s="141"/>
      <c r="D121" s="141"/>
      <c r="E121" s="141">
        <v>27157.89</v>
      </c>
      <c r="F121" s="141"/>
      <c r="G121" s="141"/>
      <c r="H121" s="141"/>
      <c r="I121" s="141"/>
      <c r="J121" s="143">
        <f t="shared" si="10"/>
        <v>27157.89</v>
      </c>
      <c r="K121" s="144" t="s">
        <v>313</v>
      </c>
    </row>
    <row r="122" spans="1:11" ht="53" thickBot="1" x14ac:dyDescent="0.4">
      <c r="A122" s="139">
        <v>89</v>
      </c>
      <c r="B122" s="145" t="s">
        <v>317</v>
      </c>
      <c r="C122" s="141">
        <v>5000</v>
      </c>
      <c r="D122" s="141"/>
      <c r="E122" s="141">
        <v>5950</v>
      </c>
      <c r="F122" s="141"/>
      <c r="G122" s="141"/>
      <c r="H122" s="141"/>
      <c r="I122" s="141"/>
      <c r="J122" s="143">
        <f t="shared" si="10"/>
        <v>10950</v>
      </c>
      <c r="K122" s="144" t="s">
        <v>315</v>
      </c>
    </row>
    <row r="123" spans="1:11" ht="52.5" thickBot="1" x14ac:dyDescent="0.4">
      <c r="A123" s="139">
        <v>90</v>
      </c>
      <c r="B123" s="338" t="s">
        <v>318</v>
      </c>
      <c r="C123" s="339">
        <v>3000</v>
      </c>
      <c r="D123" s="339"/>
      <c r="E123" s="339">
        <v>50000</v>
      </c>
      <c r="F123" s="339"/>
      <c r="G123" s="339"/>
      <c r="H123" s="339"/>
      <c r="I123" s="339"/>
      <c r="J123" s="340">
        <f t="shared" si="10"/>
        <v>53000</v>
      </c>
      <c r="K123" s="341" t="s">
        <v>319</v>
      </c>
    </row>
    <row r="124" spans="1:11" ht="78.5" thickBot="1" x14ac:dyDescent="0.4">
      <c r="A124" s="139">
        <v>91</v>
      </c>
      <c r="B124" s="145" t="s">
        <v>320</v>
      </c>
      <c r="C124" s="141"/>
      <c r="D124" s="141"/>
      <c r="E124" s="141">
        <v>38417.599999999999</v>
      </c>
      <c r="F124" s="141"/>
      <c r="G124" s="141"/>
      <c r="H124" s="141"/>
      <c r="I124" s="141"/>
      <c r="J124" s="143">
        <f t="shared" si="10"/>
        <v>38417.599999999999</v>
      </c>
      <c r="K124" s="145" t="s">
        <v>321</v>
      </c>
    </row>
    <row r="125" spans="1:11" ht="78.5" thickBot="1" x14ac:dyDescent="0.4">
      <c r="A125" s="130">
        <v>92</v>
      </c>
      <c r="B125" s="145" t="s">
        <v>322</v>
      </c>
      <c r="C125" s="129"/>
      <c r="D125" s="129"/>
      <c r="E125" s="141">
        <v>35716.28</v>
      </c>
      <c r="F125" s="129"/>
      <c r="G125" s="129"/>
      <c r="H125" s="129"/>
      <c r="I125" s="129"/>
      <c r="J125" s="125">
        <f t="shared" si="10"/>
        <v>35716.28</v>
      </c>
      <c r="K125" s="131" t="s">
        <v>210</v>
      </c>
    </row>
    <row r="126" spans="1:11" ht="39.5" thickBot="1" x14ac:dyDescent="0.4">
      <c r="A126" s="130">
        <v>93</v>
      </c>
      <c r="B126" s="145" t="s">
        <v>323</v>
      </c>
      <c r="C126" s="141"/>
      <c r="D126" s="141"/>
      <c r="E126" s="141">
        <v>19836</v>
      </c>
      <c r="F126" s="141"/>
      <c r="G126" s="141"/>
      <c r="H126" s="141"/>
      <c r="I126" s="141"/>
      <c r="J126" s="143">
        <f t="shared" si="10"/>
        <v>19836</v>
      </c>
      <c r="K126" s="131" t="s">
        <v>210</v>
      </c>
    </row>
    <row r="127" spans="1:11" ht="52.5" thickBot="1" x14ac:dyDescent="0.4">
      <c r="A127" s="130">
        <v>94</v>
      </c>
      <c r="B127" s="145" t="s">
        <v>324</v>
      </c>
      <c r="C127" s="141"/>
      <c r="D127" s="141"/>
      <c r="E127" s="141">
        <v>42308.36</v>
      </c>
      <c r="F127" s="141"/>
      <c r="G127" s="141"/>
      <c r="H127" s="141"/>
      <c r="I127" s="141"/>
      <c r="J127" s="143">
        <f t="shared" si="10"/>
        <v>42308.36</v>
      </c>
      <c r="K127" s="131" t="s">
        <v>325</v>
      </c>
    </row>
    <row r="128" spans="1:11" ht="52.5" thickBot="1" x14ac:dyDescent="0.4">
      <c r="A128" s="329">
        <v>95</v>
      </c>
      <c r="B128" s="313" t="s">
        <v>326</v>
      </c>
      <c r="C128" s="314"/>
      <c r="D128" s="314"/>
      <c r="E128" s="314"/>
      <c r="F128" s="314">
        <v>388060.08</v>
      </c>
      <c r="G128" s="314"/>
      <c r="H128" s="314"/>
      <c r="I128" s="314"/>
      <c r="J128" s="315">
        <f t="shared" si="10"/>
        <v>388060.08</v>
      </c>
      <c r="K128" s="332" t="s">
        <v>327</v>
      </c>
    </row>
    <row r="129" spans="1:11" ht="39.5" thickBot="1" x14ac:dyDescent="0.4">
      <c r="A129" s="329">
        <v>96</v>
      </c>
      <c r="B129" s="313" t="s">
        <v>328</v>
      </c>
      <c r="C129" s="314"/>
      <c r="D129" s="314"/>
      <c r="E129" s="314"/>
      <c r="F129" s="314">
        <v>329525.92</v>
      </c>
      <c r="G129" s="314"/>
      <c r="H129" s="314"/>
      <c r="I129" s="314"/>
      <c r="J129" s="315">
        <f t="shared" si="10"/>
        <v>329525.92</v>
      </c>
      <c r="K129" s="332" t="s">
        <v>329</v>
      </c>
    </row>
    <row r="130" spans="1:11" ht="52.5" thickBot="1" x14ac:dyDescent="0.4">
      <c r="A130" s="329">
        <v>97</v>
      </c>
      <c r="B130" s="313" t="s">
        <v>330</v>
      </c>
      <c r="C130" s="330">
        <v>160280.68</v>
      </c>
      <c r="D130" s="330"/>
      <c r="E130" s="330"/>
      <c r="F130" s="330"/>
      <c r="G130" s="330"/>
      <c r="H130" s="330"/>
      <c r="I130" s="330"/>
      <c r="J130" s="331">
        <f t="shared" si="10"/>
        <v>160280.68</v>
      </c>
      <c r="K130" s="332" t="s">
        <v>289</v>
      </c>
    </row>
    <row r="131" spans="1:11" ht="43.5" thickBot="1" x14ac:dyDescent="0.4">
      <c r="A131" s="329">
        <v>98</v>
      </c>
      <c r="B131" s="333" t="s">
        <v>331</v>
      </c>
      <c r="C131" s="330"/>
      <c r="D131" s="330"/>
      <c r="E131" s="330">
        <v>100000</v>
      </c>
      <c r="F131" s="330"/>
      <c r="G131" s="330"/>
      <c r="H131" s="330"/>
      <c r="I131" s="330"/>
      <c r="J131" s="331">
        <f t="shared" si="10"/>
        <v>100000</v>
      </c>
      <c r="K131" s="332" t="s">
        <v>313</v>
      </c>
    </row>
    <row r="132" spans="1:11" ht="53" thickBot="1" x14ac:dyDescent="0.4">
      <c r="A132" s="130">
        <v>99</v>
      </c>
      <c r="B132" s="131" t="s">
        <v>332</v>
      </c>
      <c r="C132" s="129"/>
      <c r="D132" s="129"/>
      <c r="E132" s="129">
        <v>10000</v>
      </c>
      <c r="F132" s="129"/>
      <c r="G132" s="129"/>
      <c r="H132" s="129"/>
      <c r="I132" s="129"/>
      <c r="J132" s="125">
        <f t="shared" si="10"/>
        <v>10000</v>
      </c>
      <c r="K132" s="131" t="s">
        <v>333</v>
      </c>
    </row>
    <row r="133" spans="1:11" ht="63.5" thickBot="1" x14ac:dyDescent="0.4">
      <c r="A133" s="130">
        <v>100</v>
      </c>
      <c r="B133" s="131" t="s">
        <v>334</v>
      </c>
      <c r="C133" s="129"/>
      <c r="D133" s="129"/>
      <c r="E133" s="129">
        <v>15285.05</v>
      </c>
      <c r="F133" s="129"/>
      <c r="G133" s="129"/>
      <c r="H133" s="129"/>
      <c r="I133" s="129"/>
      <c r="J133" s="125">
        <f t="shared" si="10"/>
        <v>15285.05</v>
      </c>
      <c r="K133" s="131" t="s">
        <v>333</v>
      </c>
    </row>
    <row r="134" spans="1:11" ht="15" thickBot="1" x14ac:dyDescent="0.4">
      <c r="A134" s="159"/>
      <c r="B134" s="160" t="s">
        <v>127</v>
      </c>
      <c r="C134" s="161">
        <f>SUM(C114:C133)</f>
        <v>170280.68</v>
      </c>
      <c r="D134" s="161">
        <f>SUM(D114:D133)</f>
        <v>197838.29</v>
      </c>
      <c r="E134" s="161">
        <f>SUM(E114:E133)</f>
        <v>516572.97999999992</v>
      </c>
      <c r="F134" s="161">
        <f>SUM(F114:F133)</f>
        <v>717586</v>
      </c>
      <c r="G134" s="161">
        <f>SUM(G113:G133)</f>
        <v>650000</v>
      </c>
      <c r="H134" s="161">
        <f>SUM(H114:H133)</f>
        <v>0</v>
      </c>
      <c r="I134" s="161"/>
      <c r="J134" s="184">
        <f t="shared" si="10"/>
        <v>2252277.9500000002</v>
      </c>
      <c r="K134" s="162"/>
    </row>
    <row r="135" spans="1:11" ht="33" thickBot="1" x14ac:dyDescent="0.4">
      <c r="A135" s="177"/>
      <c r="B135" s="178" t="s">
        <v>335</v>
      </c>
      <c r="C135" s="179">
        <f t="shared" ref="C135:J135" si="14">C134+C112</f>
        <v>188280.68</v>
      </c>
      <c r="D135" s="179">
        <f t="shared" si="14"/>
        <v>267275.76</v>
      </c>
      <c r="E135" s="179">
        <f t="shared" si="14"/>
        <v>596572.98</v>
      </c>
      <c r="F135" s="179">
        <f t="shared" si="14"/>
        <v>717586</v>
      </c>
      <c r="G135" s="179">
        <f t="shared" si="14"/>
        <v>650000</v>
      </c>
      <c r="H135" s="179">
        <f t="shared" si="14"/>
        <v>0</v>
      </c>
      <c r="I135" s="179">
        <f t="shared" si="14"/>
        <v>0</v>
      </c>
      <c r="J135" s="179">
        <f t="shared" si="14"/>
        <v>2419715.4200000004</v>
      </c>
      <c r="K135" s="180" t="s">
        <v>336</v>
      </c>
    </row>
    <row r="136" spans="1:11" ht="15" thickBot="1" x14ac:dyDescent="0.4">
      <c r="A136" s="388" t="s">
        <v>337</v>
      </c>
      <c r="B136" s="389"/>
      <c r="C136" s="389"/>
      <c r="D136" s="389"/>
      <c r="E136" s="389"/>
      <c r="F136" s="389"/>
      <c r="G136" s="389"/>
      <c r="H136" s="389"/>
      <c r="I136" s="389"/>
      <c r="J136" s="389"/>
      <c r="K136" s="390"/>
    </row>
    <row r="137" spans="1:11" ht="15" thickBot="1" x14ac:dyDescent="0.4">
      <c r="A137" s="370" t="s">
        <v>338</v>
      </c>
      <c r="B137" s="371"/>
      <c r="C137" s="371"/>
      <c r="D137" s="371"/>
      <c r="E137" s="371"/>
      <c r="F137" s="371"/>
      <c r="G137" s="371"/>
      <c r="H137" s="371"/>
      <c r="I137" s="371"/>
      <c r="J137" s="371"/>
      <c r="K137" s="372"/>
    </row>
    <row r="138" spans="1:11" ht="32" thickBot="1" x14ac:dyDescent="0.4">
      <c r="A138" s="130">
        <v>101</v>
      </c>
      <c r="B138" s="131" t="s">
        <v>339</v>
      </c>
      <c r="C138" s="129"/>
      <c r="D138" s="129"/>
      <c r="E138" s="129">
        <v>4000</v>
      </c>
      <c r="F138" s="129"/>
      <c r="G138" s="129"/>
      <c r="H138" s="129"/>
      <c r="I138" s="129"/>
      <c r="J138" s="125">
        <f t="shared" ref="J138:J143" si="15">SUM(C138:I138)</f>
        <v>4000</v>
      </c>
      <c r="K138" s="131" t="s">
        <v>340</v>
      </c>
    </row>
    <row r="139" spans="1:11" ht="53" thickBot="1" x14ac:dyDescent="0.4">
      <c r="A139" s="130">
        <v>102</v>
      </c>
      <c r="B139" s="131" t="s">
        <v>341</v>
      </c>
      <c r="C139" s="129"/>
      <c r="D139" s="129"/>
      <c r="E139" s="129">
        <v>5000</v>
      </c>
      <c r="F139" s="129"/>
      <c r="G139" s="129"/>
      <c r="H139" s="129"/>
      <c r="I139" s="129"/>
      <c r="J139" s="125">
        <f t="shared" si="15"/>
        <v>5000</v>
      </c>
      <c r="K139" s="131" t="s">
        <v>342</v>
      </c>
    </row>
    <row r="140" spans="1:11" ht="32" thickBot="1" x14ac:dyDescent="0.4">
      <c r="A140" s="130">
        <v>104</v>
      </c>
      <c r="B140" s="131" t="s">
        <v>343</v>
      </c>
      <c r="C140" s="129">
        <v>970</v>
      </c>
      <c r="D140" s="129"/>
      <c r="E140" s="129">
        <v>4000</v>
      </c>
      <c r="F140" s="129"/>
      <c r="G140" s="129"/>
      <c r="H140" s="129"/>
      <c r="I140" s="129"/>
      <c r="J140" s="125">
        <f t="shared" si="15"/>
        <v>4970</v>
      </c>
      <c r="K140" s="131" t="s">
        <v>344</v>
      </c>
    </row>
    <row r="141" spans="1:11" ht="53" thickBot="1" x14ac:dyDescent="0.4">
      <c r="A141" s="130"/>
      <c r="B141" s="131" t="s">
        <v>443</v>
      </c>
      <c r="C141" s="129"/>
      <c r="D141" s="129"/>
      <c r="E141" s="129">
        <v>2500</v>
      </c>
      <c r="F141" s="129"/>
      <c r="G141" s="129"/>
      <c r="H141" s="129"/>
      <c r="I141" s="129"/>
      <c r="J141" s="125">
        <f>SUM(C141:I141)</f>
        <v>2500</v>
      </c>
      <c r="K141" s="131" t="s">
        <v>444</v>
      </c>
    </row>
    <row r="142" spans="1:11" ht="48.75" customHeight="1" thickBot="1" x14ac:dyDescent="0.4">
      <c r="A142" s="130">
        <v>105</v>
      </c>
      <c r="B142" s="131" t="s">
        <v>445</v>
      </c>
      <c r="C142" s="129">
        <v>2000</v>
      </c>
      <c r="D142" s="129"/>
      <c r="E142" s="129">
        <v>5000</v>
      </c>
      <c r="F142" s="129"/>
      <c r="G142" s="129"/>
      <c r="H142" s="129"/>
      <c r="I142" s="129"/>
      <c r="J142" s="125">
        <f t="shared" si="15"/>
        <v>7000</v>
      </c>
      <c r="K142" s="131" t="s">
        <v>345</v>
      </c>
    </row>
    <row r="143" spans="1:11" ht="42.5" thickBot="1" x14ac:dyDescent="0.4">
      <c r="A143" s="130">
        <v>106</v>
      </c>
      <c r="B143" s="131" t="s">
        <v>346</v>
      </c>
      <c r="C143" s="129">
        <v>2000</v>
      </c>
      <c r="D143" s="129"/>
      <c r="E143" s="129">
        <v>6000</v>
      </c>
      <c r="F143" s="129"/>
      <c r="G143" s="129"/>
      <c r="H143" s="129"/>
      <c r="I143" s="129"/>
      <c r="J143" s="125">
        <f t="shared" si="15"/>
        <v>8000</v>
      </c>
      <c r="K143" s="131" t="s">
        <v>347</v>
      </c>
    </row>
    <row r="144" spans="1:11" ht="32" thickBot="1" x14ac:dyDescent="0.4">
      <c r="A144" s="130">
        <v>107</v>
      </c>
      <c r="B144" s="131" t="s">
        <v>348</v>
      </c>
      <c r="C144" s="129"/>
      <c r="D144" s="129"/>
      <c r="E144" s="129"/>
      <c r="F144" s="129"/>
      <c r="G144" s="129">
        <v>50000</v>
      </c>
      <c r="H144" s="129"/>
      <c r="I144" s="129"/>
      <c r="J144" s="125">
        <f>SUM(C144:I144)</f>
        <v>50000</v>
      </c>
      <c r="K144" s="131" t="s">
        <v>349</v>
      </c>
    </row>
    <row r="145" spans="1:11" ht="32" thickBot="1" x14ac:dyDescent="0.4">
      <c r="A145" s="130">
        <v>108</v>
      </c>
      <c r="B145" s="131" t="s">
        <v>350</v>
      </c>
      <c r="C145" s="129"/>
      <c r="D145" s="129"/>
      <c r="E145" s="129"/>
      <c r="F145" s="129"/>
      <c r="G145" s="129">
        <v>50000</v>
      </c>
      <c r="H145" s="129"/>
      <c r="I145" s="129"/>
      <c r="J145" s="125">
        <f>SUM(C145:I145)</f>
        <v>50000</v>
      </c>
      <c r="K145" s="131" t="s">
        <v>351</v>
      </c>
    </row>
    <row r="146" spans="1:11" ht="15" thickBot="1" x14ac:dyDescent="0.4">
      <c r="A146" s="159"/>
      <c r="B146" s="160" t="s">
        <v>127</v>
      </c>
      <c r="C146" s="161">
        <f>SUM(C138:C143)</f>
        <v>4970</v>
      </c>
      <c r="D146" s="161">
        <f>SUM(D138:D143)</f>
        <v>0</v>
      </c>
      <c r="E146" s="161">
        <f>SUM(E138:E143)</f>
        <v>26500</v>
      </c>
      <c r="F146" s="161">
        <f>SUM(F138:F143)</f>
        <v>0</v>
      </c>
      <c r="G146" s="161">
        <f>SUM(G138:G145)</f>
        <v>100000</v>
      </c>
      <c r="H146" s="161">
        <f>SUM(H138:H143)</f>
        <v>0</v>
      </c>
      <c r="I146" s="161">
        <f>SUM(I138:I143)</f>
        <v>0</v>
      </c>
      <c r="J146" s="161">
        <f>SUM(J138:J145)</f>
        <v>131470</v>
      </c>
      <c r="K146" s="162"/>
    </row>
    <row r="147" spans="1:11" ht="15" thickBot="1" x14ac:dyDescent="0.4">
      <c r="A147" s="370" t="s">
        <v>352</v>
      </c>
      <c r="B147" s="371"/>
      <c r="C147" s="371"/>
      <c r="D147" s="371"/>
      <c r="E147" s="371"/>
      <c r="F147" s="371"/>
      <c r="G147" s="371"/>
      <c r="H147" s="371"/>
      <c r="I147" s="371"/>
      <c r="J147" s="371"/>
      <c r="K147" s="372"/>
    </row>
    <row r="148" spans="1:11" ht="21.5" thickBot="1" x14ac:dyDescent="0.4">
      <c r="A148" s="130">
        <v>109</v>
      </c>
      <c r="B148" s="156" t="s">
        <v>198</v>
      </c>
      <c r="C148" s="129"/>
      <c r="D148" s="129">
        <v>429503.2</v>
      </c>
      <c r="E148" s="129"/>
      <c r="F148" s="129"/>
      <c r="G148" s="129"/>
      <c r="H148" s="129"/>
      <c r="I148" s="129"/>
      <c r="J148" s="125">
        <f>SUM(C148:I148)</f>
        <v>429503.2</v>
      </c>
      <c r="K148" s="127" t="s">
        <v>199</v>
      </c>
    </row>
    <row r="149" spans="1:11" ht="33" thickBot="1" x14ac:dyDescent="0.4">
      <c r="A149" s="296">
        <v>110</v>
      </c>
      <c r="B149" s="297" t="s">
        <v>353</v>
      </c>
      <c r="C149" s="298">
        <v>3000</v>
      </c>
      <c r="D149" s="298"/>
      <c r="E149" s="298">
        <v>60000</v>
      </c>
      <c r="F149" s="298"/>
      <c r="G149" s="298"/>
      <c r="H149" s="298"/>
      <c r="I149" s="298"/>
      <c r="J149" s="299">
        <f>SUM(C149:I149)</f>
        <v>63000</v>
      </c>
      <c r="K149" s="300" t="s">
        <v>354</v>
      </c>
    </row>
    <row r="150" spans="1:11" ht="53" thickBot="1" x14ac:dyDescent="0.4">
      <c r="A150" s="130">
        <v>111</v>
      </c>
      <c r="B150" s="131" t="s">
        <v>355</v>
      </c>
      <c r="C150" s="129">
        <v>1000</v>
      </c>
      <c r="D150" s="129">
        <v>5000</v>
      </c>
      <c r="E150" s="129"/>
      <c r="F150" s="129"/>
      <c r="G150" s="129"/>
      <c r="H150" s="129"/>
      <c r="I150" s="129"/>
      <c r="J150" s="125">
        <f t="shared" si="10"/>
        <v>6000</v>
      </c>
      <c r="K150" s="131" t="s">
        <v>356</v>
      </c>
    </row>
    <row r="151" spans="1:11" ht="32" thickBot="1" x14ac:dyDescent="0.4">
      <c r="A151" s="130">
        <v>112</v>
      </c>
      <c r="B151" s="131" t="s">
        <v>357</v>
      </c>
      <c r="C151" s="129"/>
      <c r="D151" s="129"/>
      <c r="E151" s="129">
        <v>9500</v>
      </c>
      <c r="F151" s="129"/>
      <c r="G151" s="129"/>
      <c r="H151" s="129"/>
      <c r="I151" s="129"/>
      <c r="J151" s="125">
        <f t="shared" si="10"/>
        <v>9500</v>
      </c>
      <c r="K151" s="131" t="s">
        <v>358</v>
      </c>
    </row>
    <row r="152" spans="1:11" ht="21.5" thickBot="1" x14ac:dyDescent="0.4">
      <c r="A152" s="130">
        <v>113</v>
      </c>
      <c r="B152" s="131" t="s">
        <v>359</v>
      </c>
      <c r="C152" s="129"/>
      <c r="D152" s="129">
        <v>5000</v>
      </c>
      <c r="E152" s="129"/>
      <c r="F152" s="129"/>
      <c r="G152" s="129"/>
      <c r="H152" s="129"/>
      <c r="I152" s="129"/>
      <c r="J152" s="125">
        <f t="shared" si="10"/>
        <v>5000</v>
      </c>
      <c r="K152" s="131" t="s">
        <v>210</v>
      </c>
    </row>
    <row r="153" spans="1:11" ht="74" thickBot="1" x14ac:dyDescent="0.4">
      <c r="A153" s="130">
        <v>116</v>
      </c>
      <c r="B153" s="131" t="s">
        <v>360</v>
      </c>
      <c r="C153" s="129">
        <v>2000</v>
      </c>
      <c r="D153" s="129"/>
      <c r="E153" s="129"/>
      <c r="F153" s="129"/>
      <c r="G153" s="129"/>
      <c r="H153" s="129"/>
      <c r="I153" s="129"/>
      <c r="J153" s="125">
        <f t="shared" si="10"/>
        <v>2000</v>
      </c>
      <c r="K153" s="185" t="s">
        <v>361</v>
      </c>
    </row>
    <row r="154" spans="1:11" ht="42.5" thickBot="1" x14ac:dyDescent="0.4">
      <c r="A154" s="130">
        <v>117</v>
      </c>
      <c r="B154" s="131" t="s">
        <v>362</v>
      </c>
      <c r="C154" s="129"/>
      <c r="D154" s="129"/>
      <c r="E154" s="129">
        <v>15500</v>
      </c>
      <c r="F154" s="129"/>
      <c r="G154" s="129"/>
      <c r="H154" s="129"/>
      <c r="I154" s="129"/>
      <c r="J154" s="125">
        <f t="shared" si="10"/>
        <v>15500</v>
      </c>
      <c r="K154" s="186" t="s">
        <v>361</v>
      </c>
    </row>
    <row r="155" spans="1:11" ht="32" thickBot="1" x14ac:dyDescent="0.4">
      <c r="A155" s="130">
        <v>118</v>
      </c>
      <c r="B155" s="131" t="s">
        <v>363</v>
      </c>
      <c r="C155" s="129"/>
      <c r="D155" s="129"/>
      <c r="E155" s="129">
        <v>5000</v>
      </c>
      <c r="F155" s="129"/>
      <c r="G155" s="129"/>
      <c r="H155" s="129"/>
      <c r="I155" s="129"/>
      <c r="J155" s="125">
        <f t="shared" si="10"/>
        <v>5000</v>
      </c>
      <c r="K155" s="131" t="s">
        <v>364</v>
      </c>
    </row>
    <row r="156" spans="1:11" ht="42.5" thickBot="1" x14ac:dyDescent="0.4">
      <c r="A156" s="130">
        <v>119</v>
      </c>
      <c r="B156" s="131" t="s">
        <v>365</v>
      </c>
      <c r="C156" s="129">
        <v>1000</v>
      </c>
      <c r="D156" s="129"/>
      <c r="E156" s="129"/>
      <c r="F156" s="129"/>
      <c r="G156" s="129"/>
      <c r="H156" s="129"/>
      <c r="I156" s="129"/>
      <c r="J156" s="125">
        <f t="shared" si="10"/>
        <v>1000</v>
      </c>
      <c r="K156" s="131" t="s">
        <v>366</v>
      </c>
    </row>
    <row r="157" spans="1:11" ht="84.5" thickBot="1" x14ac:dyDescent="0.4">
      <c r="A157" s="130">
        <v>120</v>
      </c>
      <c r="B157" s="131" t="s">
        <v>367</v>
      </c>
      <c r="C157" s="129"/>
      <c r="D157" s="129"/>
      <c r="E157" s="129">
        <v>8000</v>
      </c>
      <c r="F157" s="129"/>
      <c r="G157" s="129"/>
      <c r="H157" s="129"/>
      <c r="I157" s="129"/>
      <c r="J157" s="125">
        <f t="shared" si="10"/>
        <v>8000</v>
      </c>
      <c r="K157" s="127" t="s">
        <v>368</v>
      </c>
    </row>
    <row r="158" spans="1:11" ht="105.5" thickBot="1" x14ac:dyDescent="0.4">
      <c r="A158" s="130">
        <v>121</v>
      </c>
      <c r="B158" s="131" t="s">
        <v>369</v>
      </c>
      <c r="C158" s="129"/>
      <c r="D158" s="129"/>
      <c r="E158" s="129">
        <v>6000</v>
      </c>
      <c r="F158" s="129"/>
      <c r="G158" s="129"/>
      <c r="H158" s="129"/>
      <c r="I158" s="129"/>
      <c r="J158" s="125">
        <f t="shared" si="10"/>
        <v>6000</v>
      </c>
      <c r="K158" s="131" t="s">
        <v>356</v>
      </c>
    </row>
    <row r="159" spans="1:11" ht="54" thickBot="1" x14ac:dyDescent="0.4">
      <c r="A159" s="130">
        <v>122</v>
      </c>
      <c r="B159" s="131" t="s">
        <v>370</v>
      </c>
      <c r="C159" s="129"/>
      <c r="D159" s="129">
        <v>3000</v>
      </c>
      <c r="E159" s="129"/>
      <c r="F159" s="129"/>
      <c r="G159" s="129"/>
      <c r="H159" s="129"/>
      <c r="I159" s="129"/>
      <c r="J159" s="125">
        <f t="shared" ref="J159:J183" si="16">SUM(C159:I159)</f>
        <v>3000</v>
      </c>
      <c r="K159" s="127" t="s">
        <v>455</v>
      </c>
    </row>
    <row r="160" spans="1:11" s="116" customFormat="1" ht="42.5" thickBot="1" x14ac:dyDescent="0.4">
      <c r="A160" s="231">
        <v>123</v>
      </c>
      <c r="B160" s="185" t="s">
        <v>446</v>
      </c>
      <c r="C160" s="232">
        <v>2000</v>
      </c>
      <c r="D160" s="232"/>
      <c r="E160" s="232">
        <v>3000</v>
      </c>
      <c r="F160" s="232"/>
      <c r="G160" s="232"/>
      <c r="H160" s="232"/>
      <c r="I160" s="232"/>
      <c r="J160" s="233">
        <f t="shared" si="16"/>
        <v>5000</v>
      </c>
      <c r="K160" s="186" t="s">
        <v>371</v>
      </c>
    </row>
    <row r="161" spans="1:11" s="116" customFormat="1" ht="42.5" thickBot="1" x14ac:dyDescent="0.4">
      <c r="A161" s="231">
        <v>124</v>
      </c>
      <c r="B161" s="185" t="s">
        <v>454</v>
      </c>
      <c r="C161" s="232">
        <v>3000</v>
      </c>
      <c r="D161" s="232"/>
      <c r="E161" s="232">
        <v>2000</v>
      </c>
      <c r="F161" s="232"/>
      <c r="G161" s="232"/>
      <c r="H161" s="232"/>
      <c r="I161" s="232"/>
      <c r="J161" s="233">
        <f t="shared" si="16"/>
        <v>5000</v>
      </c>
      <c r="K161" s="186" t="s">
        <v>371</v>
      </c>
    </row>
    <row r="162" spans="1:11" ht="32" thickBot="1" x14ac:dyDescent="0.4">
      <c r="A162" s="130">
        <v>125</v>
      </c>
      <c r="B162" s="131" t="s">
        <v>447</v>
      </c>
      <c r="C162" s="129"/>
      <c r="D162" s="129"/>
      <c r="E162" s="129">
        <v>2000</v>
      </c>
      <c r="F162" s="129"/>
      <c r="G162" s="129"/>
      <c r="H162" s="129"/>
      <c r="I162" s="129"/>
      <c r="J162" s="125">
        <f t="shared" si="16"/>
        <v>2000</v>
      </c>
      <c r="K162" s="131" t="s">
        <v>457</v>
      </c>
    </row>
    <row r="163" spans="1:11" ht="32" thickBot="1" x14ac:dyDescent="0.4">
      <c r="A163" s="130">
        <v>126</v>
      </c>
      <c r="B163" s="131" t="s">
        <v>448</v>
      </c>
      <c r="C163" s="129"/>
      <c r="D163" s="129"/>
      <c r="E163" s="129">
        <v>5000</v>
      </c>
      <c r="F163" s="129"/>
      <c r="G163" s="129"/>
      <c r="H163" s="129"/>
      <c r="I163" s="129"/>
      <c r="J163" s="125">
        <f t="shared" si="16"/>
        <v>5000</v>
      </c>
      <c r="K163" s="131" t="s">
        <v>456</v>
      </c>
    </row>
    <row r="164" spans="1:11" ht="78.5" thickBot="1" x14ac:dyDescent="0.4">
      <c r="A164" s="139">
        <v>127</v>
      </c>
      <c r="B164" s="145" t="s">
        <v>449</v>
      </c>
      <c r="C164" s="141"/>
      <c r="D164" s="141">
        <v>2000</v>
      </c>
      <c r="E164" s="141"/>
      <c r="F164" s="141"/>
      <c r="G164" s="141"/>
      <c r="H164" s="141"/>
      <c r="I164" s="141"/>
      <c r="J164" s="143">
        <f t="shared" si="16"/>
        <v>2000</v>
      </c>
      <c r="K164" s="186" t="s">
        <v>371</v>
      </c>
    </row>
    <row r="165" spans="1:11" ht="52.5" thickBot="1" x14ac:dyDescent="0.4">
      <c r="A165" s="139">
        <v>128</v>
      </c>
      <c r="B165" s="145" t="s">
        <v>372</v>
      </c>
      <c r="C165" s="141"/>
      <c r="D165" s="141">
        <v>5000</v>
      </c>
      <c r="E165" s="141"/>
      <c r="F165" s="141"/>
      <c r="G165" s="141"/>
      <c r="H165" s="141"/>
      <c r="I165" s="141"/>
      <c r="J165" s="143">
        <f t="shared" si="16"/>
        <v>5000</v>
      </c>
      <c r="K165" s="145" t="s">
        <v>371</v>
      </c>
    </row>
    <row r="166" spans="1:11" ht="78.5" thickBot="1" x14ac:dyDescent="0.4">
      <c r="A166" s="139">
        <v>129</v>
      </c>
      <c r="B166" s="145" t="s">
        <v>450</v>
      </c>
      <c r="C166" s="141">
        <v>1000</v>
      </c>
      <c r="D166" s="141"/>
      <c r="E166" s="141"/>
      <c r="F166" s="141"/>
      <c r="G166" s="141"/>
      <c r="H166" s="141"/>
      <c r="I166" s="141"/>
      <c r="J166" s="143">
        <f t="shared" si="16"/>
        <v>1000</v>
      </c>
      <c r="K166" s="145" t="s">
        <v>371</v>
      </c>
    </row>
    <row r="167" spans="1:11" ht="65.5" thickBot="1" x14ac:dyDescent="0.4">
      <c r="A167" s="139">
        <v>130</v>
      </c>
      <c r="B167" s="145" t="s">
        <v>451</v>
      </c>
      <c r="C167" s="141"/>
      <c r="D167" s="141"/>
      <c r="E167" s="141">
        <v>4000</v>
      </c>
      <c r="F167" s="141"/>
      <c r="G167" s="141"/>
      <c r="H167" s="141"/>
      <c r="I167" s="141"/>
      <c r="J167" s="143">
        <f t="shared" si="16"/>
        <v>4000</v>
      </c>
      <c r="K167" s="145" t="s">
        <v>371</v>
      </c>
    </row>
    <row r="168" spans="1:11" s="116" customFormat="1" ht="91.5" customHeight="1" thickBot="1" x14ac:dyDescent="0.4">
      <c r="A168" s="234">
        <v>131</v>
      </c>
      <c r="B168" s="235" t="s">
        <v>452</v>
      </c>
      <c r="C168" s="183">
        <v>1000</v>
      </c>
      <c r="D168" s="183"/>
      <c r="E168" s="183"/>
      <c r="F168" s="183"/>
      <c r="G168" s="183"/>
      <c r="H168" s="183"/>
      <c r="I168" s="183"/>
      <c r="J168" s="236">
        <f t="shared" si="16"/>
        <v>1000</v>
      </c>
      <c r="K168" s="235" t="s">
        <v>453</v>
      </c>
    </row>
    <row r="169" spans="1:11" ht="117.5" thickBot="1" x14ac:dyDescent="0.4">
      <c r="A169" s="139">
        <v>132</v>
      </c>
      <c r="B169" s="145" t="s">
        <v>373</v>
      </c>
      <c r="C169" s="141"/>
      <c r="D169" s="141">
        <v>3000</v>
      </c>
      <c r="E169" s="141">
        <v>30000</v>
      </c>
      <c r="F169" s="141"/>
      <c r="G169" s="141"/>
      <c r="H169" s="141"/>
      <c r="I169" s="141"/>
      <c r="J169" s="143">
        <f t="shared" si="16"/>
        <v>33000</v>
      </c>
      <c r="K169" s="145" t="s">
        <v>374</v>
      </c>
    </row>
    <row r="170" spans="1:11" ht="65.5" thickBot="1" x14ac:dyDescent="0.4">
      <c r="A170" s="139">
        <v>133</v>
      </c>
      <c r="B170" s="145" t="s">
        <v>375</v>
      </c>
      <c r="C170" s="141">
        <v>1000</v>
      </c>
      <c r="D170" s="141">
        <v>2000</v>
      </c>
      <c r="E170" s="141"/>
      <c r="F170" s="141"/>
      <c r="G170" s="141"/>
      <c r="H170" s="141"/>
      <c r="I170" s="141"/>
      <c r="J170" s="143">
        <f t="shared" si="16"/>
        <v>3000</v>
      </c>
      <c r="K170" s="144" t="s">
        <v>374</v>
      </c>
    </row>
    <row r="171" spans="1:11" ht="65.5" thickBot="1" x14ac:dyDescent="0.4">
      <c r="A171" s="139">
        <v>134</v>
      </c>
      <c r="B171" s="145" t="s">
        <v>376</v>
      </c>
      <c r="C171" s="141"/>
      <c r="D171" s="141"/>
      <c r="E171" s="141"/>
      <c r="F171" s="141"/>
      <c r="G171" s="141">
        <v>340485</v>
      </c>
      <c r="H171" s="141"/>
      <c r="I171" s="141"/>
      <c r="J171" s="143">
        <f>SUM(C171:I171)</f>
        <v>340485</v>
      </c>
      <c r="K171" s="144" t="s">
        <v>356</v>
      </c>
    </row>
    <row r="172" spans="1:11" ht="65.5" thickBot="1" x14ac:dyDescent="0.4">
      <c r="A172" s="139">
        <v>135</v>
      </c>
      <c r="B172" s="145" t="s">
        <v>377</v>
      </c>
      <c r="C172" s="141"/>
      <c r="D172" s="141"/>
      <c r="E172" s="141"/>
      <c r="F172" s="141"/>
      <c r="G172" s="141">
        <v>563878.23</v>
      </c>
      <c r="H172" s="141"/>
      <c r="I172" s="141"/>
      <c r="J172" s="143">
        <f>SUM(C172:I172)</f>
        <v>563878.23</v>
      </c>
      <c r="K172" s="144" t="s">
        <v>356</v>
      </c>
    </row>
    <row r="173" spans="1:11" ht="53" thickBot="1" x14ac:dyDescent="0.4">
      <c r="A173" s="139">
        <v>136</v>
      </c>
      <c r="B173" s="145" t="s">
        <v>378</v>
      </c>
      <c r="C173" s="141"/>
      <c r="D173" s="141"/>
      <c r="E173" s="141"/>
      <c r="F173" s="141"/>
      <c r="G173" s="141">
        <v>340085</v>
      </c>
      <c r="H173" s="141"/>
      <c r="I173" s="141"/>
      <c r="J173" s="143">
        <f>SUM(C173:I173)</f>
        <v>340085</v>
      </c>
      <c r="K173" s="144" t="s">
        <v>356</v>
      </c>
    </row>
    <row r="174" spans="1:11" ht="91.5" thickBot="1" x14ac:dyDescent="0.4">
      <c r="A174" s="139">
        <v>137</v>
      </c>
      <c r="B174" s="145" t="s">
        <v>379</v>
      </c>
      <c r="C174" s="141"/>
      <c r="D174" s="141"/>
      <c r="E174" s="141"/>
      <c r="F174" s="141"/>
      <c r="G174" s="141">
        <v>565205</v>
      </c>
      <c r="H174" s="141"/>
      <c r="I174" s="141"/>
      <c r="J174" s="143">
        <f>SUM(C174:I174)</f>
        <v>565205</v>
      </c>
      <c r="K174" s="144" t="s">
        <v>356</v>
      </c>
    </row>
    <row r="175" spans="1:11" ht="15" thickBot="1" x14ac:dyDescent="0.4">
      <c r="A175" s="152"/>
      <c r="B175" s="153" t="s">
        <v>127</v>
      </c>
      <c r="C175" s="154">
        <f t="shared" ref="C175:J175" si="17">SUM(C148:C174)</f>
        <v>15000</v>
      </c>
      <c r="D175" s="154">
        <f t="shared" si="17"/>
        <v>454503.2</v>
      </c>
      <c r="E175" s="154">
        <f t="shared" si="17"/>
        <v>150000</v>
      </c>
      <c r="F175" s="154">
        <f t="shared" si="17"/>
        <v>0</v>
      </c>
      <c r="G175" s="154">
        <f t="shared" si="17"/>
        <v>1809653.23</v>
      </c>
      <c r="H175" s="154">
        <f t="shared" si="17"/>
        <v>0</v>
      </c>
      <c r="I175" s="154">
        <f t="shared" si="17"/>
        <v>0</v>
      </c>
      <c r="J175" s="154">
        <f t="shared" si="17"/>
        <v>2429156.4299999997</v>
      </c>
      <c r="K175" s="155"/>
    </row>
    <row r="176" spans="1:11" ht="15" thickBot="1" x14ac:dyDescent="0.4">
      <c r="A176" s="163"/>
      <c r="B176" s="163" t="s">
        <v>380</v>
      </c>
      <c r="C176" s="165">
        <f t="shared" ref="C176:J176" si="18">C175+C146</f>
        <v>19970</v>
      </c>
      <c r="D176" s="165">
        <f t="shared" si="18"/>
        <v>454503.2</v>
      </c>
      <c r="E176" s="165">
        <f t="shared" si="18"/>
        <v>176500</v>
      </c>
      <c r="F176" s="165">
        <f t="shared" si="18"/>
        <v>0</v>
      </c>
      <c r="G176" s="165">
        <f t="shared" si="18"/>
        <v>1909653.23</v>
      </c>
      <c r="H176" s="165">
        <f t="shared" si="18"/>
        <v>0</v>
      </c>
      <c r="I176" s="165">
        <f t="shared" si="18"/>
        <v>0</v>
      </c>
      <c r="J176" s="165">
        <f t="shared" si="18"/>
        <v>2560626.4299999997</v>
      </c>
      <c r="K176" s="187"/>
    </row>
    <row r="177" spans="1:11" ht="15" thickBot="1" x14ac:dyDescent="0.4">
      <c r="A177" s="373" t="s">
        <v>381</v>
      </c>
      <c r="B177" s="374"/>
      <c r="C177" s="374"/>
      <c r="D177" s="374"/>
      <c r="E177" s="374"/>
      <c r="F177" s="374"/>
      <c r="G177" s="374"/>
      <c r="H177" s="374"/>
      <c r="I177" s="374"/>
      <c r="J177" s="374"/>
      <c r="K177" s="375"/>
    </row>
    <row r="178" spans="1:11" ht="15" thickBot="1" x14ac:dyDescent="0.4">
      <c r="A178" s="376" t="s">
        <v>382</v>
      </c>
      <c r="B178" s="377"/>
      <c r="C178" s="377"/>
      <c r="D178" s="377"/>
      <c r="E178" s="377"/>
      <c r="F178" s="377"/>
      <c r="G178" s="377"/>
      <c r="H178" s="377"/>
      <c r="I178" s="377"/>
      <c r="J178" s="377"/>
      <c r="K178" s="378"/>
    </row>
    <row r="179" spans="1:11" ht="52.5" thickBot="1" x14ac:dyDescent="0.4">
      <c r="A179" s="139">
        <v>138</v>
      </c>
      <c r="B179" s="140" t="s">
        <v>383</v>
      </c>
      <c r="C179" s="141"/>
      <c r="D179" s="141"/>
      <c r="E179" s="141">
        <v>5000</v>
      </c>
      <c r="F179" s="141"/>
      <c r="G179" s="141"/>
      <c r="H179" s="141"/>
      <c r="I179" s="141"/>
      <c r="J179" s="143">
        <f t="shared" si="16"/>
        <v>5000</v>
      </c>
      <c r="K179" s="145" t="s">
        <v>384</v>
      </c>
    </row>
    <row r="180" spans="1:11" ht="66" thickBot="1" x14ac:dyDescent="0.4">
      <c r="A180" s="139">
        <v>139</v>
      </c>
      <c r="B180" s="145" t="s">
        <v>385</v>
      </c>
      <c r="C180" s="141">
        <v>2000</v>
      </c>
      <c r="D180" s="141"/>
      <c r="E180" s="141"/>
      <c r="F180" s="141"/>
      <c r="G180" s="141"/>
      <c r="H180" s="141"/>
      <c r="I180" s="141"/>
      <c r="J180" s="143">
        <f t="shared" si="16"/>
        <v>2000</v>
      </c>
      <c r="K180" s="144" t="s">
        <v>386</v>
      </c>
    </row>
    <row r="181" spans="1:11" ht="65.5" thickBot="1" x14ac:dyDescent="0.4">
      <c r="A181" s="139">
        <v>140</v>
      </c>
      <c r="B181" s="145" t="s">
        <v>387</v>
      </c>
      <c r="C181" s="141">
        <v>2000</v>
      </c>
      <c r="D181" s="141"/>
      <c r="E181" s="141">
        <v>5000</v>
      </c>
      <c r="F181" s="141"/>
      <c r="G181" s="141"/>
      <c r="H181" s="141"/>
      <c r="I181" s="141"/>
      <c r="J181" s="143">
        <f t="shared" si="16"/>
        <v>7000</v>
      </c>
      <c r="K181" s="145" t="s">
        <v>388</v>
      </c>
    </row>
    <row r="182" spans="1:11" ht="65.5" thickBot="1" x14ac:dyDescent="0.4">
      <c r="A182" s="139">
        <v>141</v>
      </c>
      <c r="B182" s="145" t="s">
        <v>389</v>
      </c>
      <c r="C182" s="141"/>
      <c r="D182" s="141"/>
      <c r="E182" s="141">
        <v>5006.68</v>
      </c>
      <c r="F182" s="141"/>
      <c r="G182" s="141"/>
      <c r="H182" s="141"/>
      <c r="I182" s="141"/>
      <c r="J182" s="143">
        <f t="shared" si="16"/>
        <v>5006.68</v>
      </c>
      <c r="K182" s="145" t="s">
        <v>390</v>
      </c>
    </row>
    <row r="183" spans="1:11" ht="15" thickBot="1" x14ac:dyDescent="0.4">
      <c r="A183" s="152"/>
      <c r="B183" s="152" t="s">
        <v>127</v>
      </c>
      <c r="C183" s="154">
        <f>SUM(C179:C182)</f>
        <v>4000</v>
      </c>
      <c r="D183" s="154"/>
      <c r="E183" s="154">
        <f>SUM(E179:E182)</f>
        <v>15006.68</v>
      </c>
      <c r="F183" s="154"/>
      <c r="G183" s="154"/>
      <c r="H183" s="154">
        <f>SUM(H179:H182)</f>
        <v>0</v>
      </c>
      <c r="I183" s="154"/>
      <c r="J183" s="182">
        <f t="shared" si="16"/>
        <v>19006.68</v>
      </c>
      <c r="K183" s="155"/>
    </row>
    <row r="184" spans="1:11" ht="40" thickBot="1" x14ac:dyDescent="0.4">
      <c r="A184" s="163"/>
      <c r="B184" s="163" t="s">
        <v>391</v>
      </c>
      <c r="C184" s="165">
        <f>SUM(C183)</f>
        <v>4000</v>
      </c>
      <c r="D184" s="165">
        <f t="shared" ref="D184:J184" si="19">SUM(D183)</f>
        <v>0</v>
      </c>
      <c r="E184" s="165">
        <f t="shared" si="19"/>
        <v>15006.68</v>
      </c>
      <c r="F184" s="165">
        <f t="shared" si="19"/>
        <v>0</v>
      </c>
      <c r="G184" s="165">
        <f t="shared" si="19"/>
        <v>0</v>
      </c>
      <c r="H184" s="165">
        <f t="shared" si="19"/>
        <v>0</v>
      </c>
      <c r="I184" s="165">
        <f t="shared" si="19"/>
        <v>0</v>
      </c>
      <c r="J184" s="165">
        <f t="shared" si="19"/>
        <v>19006.68</v>
      </c>
      <c r="K184" s="166" t="s">
        <v>392</v>
      </c>
    </row>
    <row r="185" spans="1:11" ht="15" thickBot="1" x14ac:dyDescent="0.4">
      <c r="A185" s="188"/>
      <c r="B185" s="188" t="s">
        <v>393</v>
      </c>
      <c r="C185" s="189">
        <f>C184+C176+C135+C97+C45</f>
        <v>866903.61</v>
      </c>
      <c r="D185" s="189">
        <f>D184+D176+D135+D97+D45</f>
        <v>2817486.09</v>
      </c>
      <c r="E185" s="189">
        <f>E184+E176+E135+E97+E45</f>
        <v>2699146.9499999997</v>
      </c>
      <c r="F185" s="189">
        <f>F184+F176+F135+F97+F45</f>
        <v>717586</v>
      </c>
      <c r="G185" s="189">
        <f>SUM(G45+G135+G176)</f>
        <v>2739653.23</v>
      </c>
      <c r="H185" s="189">
        <f>H184+H176+H135+H97+H45</f>
        <v>0</v>
      </c>
      <c r="I185" s="189">
        <f>I184+I176+I135+I97+I45</f>
        <v>30000</v>
      </c>
      <c r="J185" s="189">
        <f>SUM(J45+J97+J135+J176+J184)</f>
        <v>9870775.879999999</v>
      </c>
      <c r="K185" s="190"/>
    </row>
  </sheetData>
  <mergeCells count="21">
    <mergeCell ref="A69:K69"/>
    <mergeCell ref="A1:K1"/>
    <mergeCell ref="A2:K2"/>
    <mergeCell ref="A4:K4"/>
    <mergeCell ref="A5:K5"/>
    <mergeCell ref="A18:J18"/>
    <mergeCell ref="A23:K23"/>
    <mergeCell ref="A27:K27"/>
    <mergeCell ref="A42:K42"/>
    <mergeCell ref="A46:K46"/>
    <mergeCell ref="A47:K47"/>
    <mergeCell ref="A59:K59"/>
    <mergeCell ref="A147:K147"/>
    <mergeCell ref="A177:K177"/>
    <mergeCell ref="A178:K178"/>
    <mergeCell ref="A86:K86"/>
    <mergeCell ref="A98:K98"/>
    <mergeCell ref="A99:K99"/>
    <mergeCell ref="A113:K113"/>
    <mergeCell ref="A136:K136"/>
    <mergeCell ref="A137:K137"/>
  </mergeCells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2024 REVENUE ESTIMATES</vt:lpstr>
      <vt:lpstr>2024 REV EXPEN. BUDGET</vt:lpstr>
      <vt:lpstr>IGF EXPENDITURE</vt:lpstr>
      <vt:lpstr>2024 FINANCIAL BUDGET</vt:lpstr>
      <vt:lpstr>2024 PROJECTS AND PROGRAMS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2024-08-28T13:24:15Z</dcterms:modified>
</cp:coreProperties>
</file>